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tepanska - Stav.úpravy 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'Stepanska - Stav.úpravy z...'!$C$126:$K$208</definedName>
    <definedName name="_xlnm.Print_Area" localSheetId="1">'Stepanska - Stav.úpravy z...'!$C$4:$J$76,'Stepanska - Stav.úpravy z...'!$C$116:$K$208</definedName>
    <definedName name="_xlnm.Print_Titles" localSheetId="1">'Stepanska - Stav.úpravy z...'!$126:$126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201"/>
  <c r="BH201"/>
  <c r="BG201"/>
  <c r="BF201"/>
  <c r="T201"/>
  <c r="T200"/>
  <c r="R201"/>
  <c r="R200"/>
  <c r="P201"/>
  <c r="P200"/>
  <c r="BI196"/>
  <c r="BH196"/>
  <c r="BG196"/>
  <c r="BF196"/>
  <c r="T196"/>
  <c r="T195"/>
  <c r="R196"/>
  <c r="R195"/>
  <c r="P196"/>
  <c r="P195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1"/>
  <c r="E119"/>
  <c r="F87"/>
  <c r="E85"/>
  <c r="J22"/>
  <c r="E22"/>
  <c r="J124"/>
  <c r="J21"/>
  <c r="J19"/>
  <c r="E19"/>
  <c r="J123"/>
  <c r="J18"/>
  <c r="J16"/>
  <c r="E16"/>
  <c r="F90"/>
  <c r="J15"/>
  <c r="J13"/>
  <c r="E13"/>
  <c r="F123"/>
  <c r="J12"/>
  <c r="J10"/>
  <c r="J121"/>
  <c i="1" r="L90"/>
  <c r="AM90"/>
  <c r="AM89"/>
  <c r="L89"/>
  <c r="AM87"/>
  <c r="L87"/>
  <c r="L85"/>
  <c r="L84"/>
  <c i="2" r="J208"/>
  <c r="BK206"/>
  <c r="J206"/>
  <c r="BK205"/>
  <c r="J203"/>
  <c r="BK201"/>
  <c r="J196"/>
  <c r="BK194"/>
  <c r="BK191"/>
  <c r="J188"/>
  <c r="BK185"/>
  <c r="J183"/>
  <c r="BK180"/>
  <c r="BK177"/>
  <c r="J177"/>
  <c r="J175"/>
  <c r="BK172"/>
  <c r="BK169"/>
  <c r="J166"/>
  <c r="J163"/>
  <c r="J160"/>
  <c r="BK158"/>
  <c r="BK154"/>
  <c r="BK152"/>
  <c r="BK151"/>
  <c r="J148"/>
  <c r="J141"/>
  <c r="J140"/>
  <c r="J139"/>
  <c r="BK136"/>
  <c r="BK133"/>
  <c r="J133"/>
  <c r="BK130"/>
  <c i="1" r="AS94"/>
  <c i="2" r="BK208"/>
  <c r="J205"/>
  <c r="BK203"/>
  <c r="J201"/>
  <c r="BK196"/>
  <c r="J194"/>
  <c r="J191"/>
  <c r="BK188"/>
  <c r="J185"/>
  <c r="BK183"/>
  <c r="J180"/>
  <c r="BK175"/>
  <c r="J172"/>
  <c r="J169"/>
  <c r="BK166"/>
  <c r="BK163"/>
  <c r="BK160"/>
  <c r="J158"/>
  <c r="J154"/>
  <c r="J152"/>
  <c r="J151"/>
  <c r="BK148"/>
  <c r="BK144"/>
  <c r="J144"/>
  <c r="BK141"/>
  <c r="BK140"/>
  <c r="BK139"/>
  <c r="J136"/>
  <c r="J130"/>
  <c l="1" r="BK129"/>
  <c r="J129"/>
  <c r="J96"/>
  <c r="R129"/>
  <c r="R128"/>
  <c r="P150"/>
  <c r="T150"/>
  <c r="P159"/>
  <c r="T159"/>
  <c r="P176"/>
  <c r="T176"/>
  <c r="P129"/>
  <c r="P128"/>
  <c r="T129"/>
  <c r="T128"/>
  <c r="BK150"/>
  <c r="J150"/>
  <c r="J99"/>
  <c r="R150"/>
  <c r="BK159"/>
  <c r="J159"/>
  <c r="J102"/>
  <c r="R159"/>
  <c r="BK176"/>
  <c r="J176"/>
  <c r="J103"/>
  <c r="R176"/>
  <c r="BK204"/>
  <c r="J204"/>
  <c r="J108"/>
  <c r="P204"/>
  <c r="P199"/>
  <c r="R204"/>
  <c r="R199"/>
  <c r="T204"/>
  <c r="T199"/>
  <c r="J87"/>
  <c r="J89"/>
  <c r="F124"/>
  <c r="BE130"/>
  <c r="BE139"/>
  <c r="BE140"/>
  <c r="BE148"/>
  <c r="BE152"/>
  <c r="BE160"/>
  <c r="BE163"/>
  <c r="BE172"/>
  <c r="BE177"/>
  <c r="BE180"/>
  <c r="BE183"/>
  <c r="BE185"/>
  <c r="BE188"/>
  <c r="BE196"/>
  <c r="BE201"/>
  <c r="BE203"/>
  <c r="BE205"/>
  <c r="BE206"/>
  <c r="BK200"/>
  <c r="J200"/>
  <c r="J106"/>
  <c r="F89"/>
  <c r="J90"/>
  <c r="BE133"/>
  <c r="BE136"/>
  <c r="BE141"/>
  <c r="BE144"/>
  <c r="BE151"/>
  <c r="BE154"/>
  <c r="BE158"/>
  <c r="BE166"/>
  <c r="BE169"/>
  <c r="BE175"/>
  <c r="BE191"/>
  <c r="BE194"/>
  <c r="BE208"/>
  <c r="BK147"/>
  <c r="J147"/>
  <c r="J97"/>
  <c r="BK153"/>
  <c r="J153"/>
  <c r="J100"/>
  <c r="BK157"/>
  <c r="J157"/>
  <c r="J101"/>
  <c r="BK195"/>
  <c r="J195"/>
  <c r="J104"/>
  <c r="BK202"/>
  <c r="J202"/>
  <c r="J107"/>
  <c r="BK207"/>
  <c r="J207"/>
  <c r="J109"/>
  <c r="F32"/>
  <c i="1" r="BA95"/>
  <c r="BA94"/>
  <c r="W30"/>
  <c i="2" r="F33"/>
  <c i="1" r="BB95"/>
  <c r="BB94"/>
  <c r="AX94"/>
  <c i="2" r="F35"/>
  <c i="1" r="BD95"/>
  <c r="BD94"/>
  <c r="W33"/>
  <c i="2" r="J32"/>
  <c i="1" r="AW95"/>
  <c i="2" r="F34"/>
  <c i="1" r="BC95"/>
  <c r="BC94"/>
  <c r="W32"/>
  <c i="2" l="1" r="R149"/>
  <c r="T149"/>
  <c r="T127"/>
  <c r="P149"/>
  <c r="P127"/>
  <c i="1" r="AU95"/>
  <c i="2" r="R127"/>
  <c r="BK128"/>
  <c r="J128"/>
  <c r="J95"/>
  <c r="BK199"/>
  <c r="J199"/>
  <c r="J105"/>
  <c r="BK149"/>
  <c r="J149"/>
  <c r="J98"/>
  <c i="1" r="AW94"/>
  <c r="AK30"/>
  <c r="AY94"/>
  <c r="W31"/>
  <c i="2" r="F31"/>
  <c i="1" r="AZ95"/>
  <c r="AZ94"/>
  <c r="AV94"/>
  <c r="AK29"/>
  <c i="2" r="J31"/>
  <c i="1" r="AV95"/>
  <c r="AT95"/>
  <c r="AU94"/>
  <c i="2" l="1" r="BK127"/>
  <c r="J127"/>
  <c r="J94"/>
  <c i="1" r="AT94"/>
  <c r="W29"/>
  <c i="2" l="1" r="J28"/>
  <c i="1" r="AG95"/>
  <c r="AG94"/>
  <c r="AK26"/>
  <c r="AK35"/>
  <c l="1" r="AN94"/>
  <c r="AN95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<sst xmlns="http://schemas.openxmlformats.org/spreadsheetml/2006/main">
  <si>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</si>
  <si>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</si>
  <si>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</si>
  <si>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</si>
  <si>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</si>
  <si>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{165fb0d6-6023-42db-861d-32c6e8f1bc38}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</si>
  <si>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</si>
  <si>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</si>
  <si>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</si>
  <si>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</si>
  <si>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</si>
  <si>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</si>
  <si>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</si>
  <si>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</si>
  <si>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Stepanska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</si>
  <si>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</si>
  <si>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</si>
  <si>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Stav.úpravy zázemí suterén.prostoru , Štěpánská 63, Praha 1</t>
  </si>
  <si>
    <t>KSO:</t>
  </si>
  <si>
    <t>CC-CZ:</t>
  </si>
  <si>
    <t>Místo:</t>
  </si>
  <si>
    <t>Štěpánská 63, Praha 1</t>
  </si>
  <si>
    <t>Datum:</t>
  </si>
  <si>
    <t>2. 6. 2021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</si>
  <si>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</si>
  <si>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</si>
  <si>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</si>
  <si>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</si>
  <si>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</si>
  <si>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</si>
  <si>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</si>
  <si>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</si>
  <si>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</si>
  <si>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</si>
  <si>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</si>
  <si>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</si>
  <si>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</si>
  <si>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</si>
  <si>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</si>
  <si>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</si>
  <si>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</si>
  <si>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</si>
  <si>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</si>
  <si>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</si>
  <si>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</si>
  <si>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</si>
  <si>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</si>
  <si>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</si>
  <si>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</si>
  <si>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</si>
  <si>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</si>
  <si>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</si>
  <si>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</si>
  <si>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</si>
  <si>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</si>
  <si>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</si>
  <si>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</si>
  <si>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</si>
  <si>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</si>
  <si>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</si>
  <si>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</si>
  <si>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</si>
  <si>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</si>
  <si>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</si>
  <si>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</si>
  <si>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</si>
  <si>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</si>
  <si>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</si>
  <si>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</si>
  <si>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</si>
  <si>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</si>
  <si>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</si>
  <si>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</si>
  <si>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</si>
  <si>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</si>
  <si>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</si>
  <si>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</si>
  <si>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</si>
  <si>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</si>
  <si>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</si>
  <si>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</si>
  <si>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</si>
  <si>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</si>
  <si>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</si>
  <si>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</si>
  <si>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</si>
  <si>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</si>
  <si>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</si>
  <si>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</si>
  <si>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</si>
  <si>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</si>
  <si>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</si>
  <si>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725 - Zdravotechnika </t>
  </si>
  <si>
    <t xml:space="preserve">    741 - Elektroinstalace</t>
  </si>
  <si>
    <t xml:space="preserve">    751 - Vzduchotechnika</t>
  </si>
  <si>
    <t xml:space="preserve">    763 - Sádrokartové konstrukce - úprava pro VZT</t>
  </si>
  <si>
    <t xml:space="preserve">    781 - Dokončovací práce - obklady</t>
  </si>
  <si>
    <t xml:space="preserve">    784 - Dokončovací práce - malby 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</si>
  <si>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</si>
  <si>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</si>
  <si>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</si>
  <si>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</si>
  <si>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</si>
  <si>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</si>
  <si>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</si>
  <si>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</si>
  <si>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</si>
  <si>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</si>
  <si>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</si>
  <si>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</si>
  <si>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</si>
  <si>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</si>
  <si>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</si>
  <si>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</si>
  <si>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</si>
  <si>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</si>
  <si>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</si>
  <si>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</si>
  <si>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</si>
  <si>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</si>
  <si>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</si>
  <si>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</si>
  <si>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949101112</t>
  </si>
  <si>
    <t xml:space="preserve">Lešení pomocné </t>
  </si>
  <si>
    <t>m2</t>
  </si>
  <si>
    <t>4</t>
  </si>
  <si>
    <t>2122767733</t>
  </si>
  <si>
    <t>VV</t>
  </si>
  <si>
    <t>5</t>
  </si>
  <si>
    <t>Součet</t>
  </si>
  <si>
    <t>952900001</t>
  </si>
  <si>
    <t>Dokončovací práce</t>
  </si>
  <si>
    <t>kpl</t>
  </si>
  <si>
    <t>-963483314</t>
  </si>
  <si>
    <t>3</t>
  </si>
  <si>
    <t>952900002</t>
  </si>
  <si>
    <t>Průzkumné práce pro vyhledání sítí ( voda,kanalizace)</t>
  </si>
  <si>
    <t>-345940574</t>
  </si>
  <si>
    <t>952900005</t>
  </si>
  <si>
    <t xml:space="preserve">Pomocné stavební práce pro  EL, ZTI, VZT</t>
  </si>
  <si>
    <t>-67900147</t>
  </si>
  <si>
    <t>952900006</t>
  </si>
  <si>
    <t>Přesun radiátoru - topení</t>
  </si>
  <si>
    <t>435354764</t>
  </si>
  <si>
    <t>6</t>
  </si>
  <si>
    <t>952900007</t>
  </si>
  <si>
    <t>Denní úkild staveniště</t>
  </si>
  <si>
    <t>hod</t>
  </si>
  <si>
    <t>-1531513899</t>
  </si>
  <si>
    <t>45</t>
  </si>
  <si>
    <t>7</t>
  </si>
  <si>
    <t>952901111</t>
  </si>
  <si>
    <t>Vyčištění budov bytové a občanské výstavby při výšce podlaží do 4 m</t>
  </si>
  <si>
    <t>-229806742</t>
  </si>
  <si>
    <t>40,0</t>
  </si>
  <si>
    <t>998</t>
  </si>
  <si>
    <t>Přesun hmot</t>
  </si>
  <si>
    <t>8</t>
  </si>
  <si>
    <t>998011004</t>
  </si>
  <si>
    <t xml:space="preserve">Přesun hmot pro budovy zděné </t>
  </si>
  <si>
    <t>t</t>
  </si>
  <si>
    <t>1022708789</t>
  </si>
  <si>
    <t>PSV</t>
  </si>
  <si>
    <t>Práce a dodávky PSV</t>
  </si>
  <si>
    <t>725</t>
  </si>
  <si>
    <t xml:space="preserve">Zdravotechnika </t>
  </si>
  <si>
    <t>725110001</t>
  </si>
  <si>
    <t>Zdravotní instalace - příloha č.1</t>
  </si>
  <si>
    <t>16</t>
  </si>
  <si>
    <t>1520646550</t>
  </si>
  <si>
    <t>10</t>
  </si>
  <si>
    <t>998725201</t>
  </si>
  <si>
    <t xml:space="preserve">Přesun hmot </t>
  </si>
  <si>
    <t>%</t>
  </si>
  <si>
    <t>-1311037361</t>
  </si>
  <si>
    <t>741</t>
  </si>
  <si>
    <t>Elektroinstalace</t>
  </si>
  <si>
    <t>11</t>
  </si>
  <si>
    <t>741100001</t>
  </si>
  <si>
    <t>Elektroinstalace - osvětlení, svítidlo, vypínač, přívod , zásuvka - příloha č.2</t>
  </si>
  <si>
    <t>1549335161</t>
  </si>
  <si>
    <t>751</t>
  </si>
  <si>
    <t>Vzduchotechnika</t>
  </si>
  <si>
    <t>12</t>
  </si>
  <si>
    <t>751610001</t>
  </si>
  <si>
    <t>Vzduchotechnika vč. VRN - příloha č.3</t>
  </si>
  <si>
    <t>56402011</t>
  </si>
  <si>
    <t>763</t>
  </si>
  <si>
    <t>Sádrokartové konstrukce - úprava pro VZT</t>
  </si>
  <si>
    <t>13</t>
  </si>
  <si>
    <t>763111331.RGS</t>
  </si>
  <si>
    <t>SDK příčka SK 12 tl 75 mm profil CW+UW 50 desky 1xRBI (H2) 12,5 TI 50 mm 15 kg/m3 EI 30 Rw 45 dB</t>
  </si>
  <si>
    <t>-1938047944</t>
  </si>
  <si>
    <t>0,90*3,20*2</t>
  </si>
  <si>
    <t>14</t>
  </si>
  <si>
    <t>763111713</t>
  </si>
  <si>
    <t>SDK příčka ukončení ve volném prostoru</t>
  </si>
  <si>
    <t>m</t>
  </si>
  <si>
    <t>1765877979</t>
  </si>
  <si>
    <t>0,90*2</t>
  </si>
  <si>
    <t>763111718</t>
  </si>
  <si>
    <t>SDK příčka úprava styku příčky a stěny</t>
  </si>
  <si>
    <t>654684458</t>
  </si>
  <si>
    <t>3,20*2</t>
  </si>
  <si>
    <t>763111751</t>
  </si>
  <si>
    <t>Příplatek k SDK příčce za plochu do 6 m2 jednotlivě</t>
  </si>
  <si>
    <t>108629274</t>
  </si>
  <si>
    <t>5,76</t>
  </si>
  <si>
    <t>17</t>
  </si>
  <si>
    <t>763131461</t>
  </si>
  <si>
    <t>SDK podhled desky 2xH2 12,5 bez izolace dvouvrstvá spodní kce profil CD+UD</t>
  </si>
  <si>
    <t>-1712031815</t>
  </si>
  <si>
    <t>2,00*0,90</t>
  </si>
  <si>
    <t>18</t>
  </si>
  <si>
    <t>998763201</t>
  </si>
  <si>
    <t>1892200357</t>
  </si>
  <si>
    <t>781</t>
  </si>
  <si>
    <t>Dokončovací práce - obklady</t>
  </si>
  <si>
    <t>19</t>
  </si>
  <si>
    <t>781131112</t>
  </si>
  <si>
    <t>Izolace pod obklad nátěrem nebo stěrkou ve dvou vrstvách</t>
  </si>
  <si>
    <t>-1931881658</t>
  </si>
  <si>
    <t>0,90*2,00*3*2</t>
  </si>
  <si>
    <t>20</t>
  </si>
  <si>
    <t>781474114</t>
  </si>
  <si>
    <t>Montáž obkladů vnitřních keramických hladkých do 22 ks/m2 lepených flexibilním lepidlem</t>
  </si>
  <si>
    <t>-1711596071</t>
  </si>
  <si>
    <t>10,80</t>
  </si>
  <si>
    <t>M</t>
  </si>
  <si>
    <t>59761071</t>
  </si>
  <si>
    <t xml:space="preserve">obklad keramický hladký </t>
  </si>
  <si>
    <t>32</t>
  </si>
  <si>
    <t>-1483922050</t>
  </si>
  <si>
    <t>10,8*1,1 'Přepočtené koeficientem množství</t>
  </si>
  <si>
    <t>22</t>
  </si>
  <si>
    <t>781477111</t>
  </si>
  <si>
    <t>Příplatek k montáži obkladů vnitřních keramických hladkých za plochu do 10 m2</t>
  </si>
  <si>
    <t>1751609052</t>
  </si>
  <si>
    <t>23</t>
  </si>
  <si>
    <t>781477113</t>
  </si>
  <si>
    <t xml:space="preserve">Příplatek k montáži obkladů vnitřních keramických hladkých za spárování </t>
  </si>
  <si>
    <t>-2105132099</t>
  </si>
  <si>
    <t>24</t>
  </si>
  <si>
    <t>781495211</t>
  </si>
  <si>
    <t xml:space="preserve">Čištění vnitřních ploch stěn po provedení obkladu </t>
  </si>
  <si>
    <t>-666905888</t>
  </si>
  <si>
    <t>25</t>
  </si>
  <si>
    <t>998781201</t>
  </si>
  <si>
    <t>-2051813134</t>
  </si>
  <si>
    <t>784</t>
  </si>
  <si>
    <t xml:space="preserve">Dokončovací práce - malby </t>
  </si>
  <si>
    <t>26</t>
  </si>
  <si>
    <t>784110001c</t>
  </si>
  <si>
    <t>malby</t>
  </si>
  <si>
    <t>-2121065857</t>
  </si>
  <si>
    <t>80</t>
  </si>
  <si>
    <t>VRN</t>
  </si>
  <si>
    <t>Vedlejší rozpočtové náklady</t>
  </si>
  <si>
    <t>VRN3</t>
  </si>
  <si>
    <t>Zařízení staveniště</t>
  </si>
  <si>
    <t>27</t>
  </si>
  <si>
    <t>031002000</t>
  </si>
  <si>
    <t>Související práce pro zařízení staveniště ( bez VZT)</t>
  </si>
  <si>
    <t>…</t>
  </si>
  <si>
    <t>1024</t>
  </si>
  <si>
    <t>53283905</t>
  </si>
  <si>
    <t>VRN4</t>
  </si>
  <si>
    <t>Inženýrská činnost</t>
  </si>
  <si>
    <t>28</t>
  </si>
  <si>
    <t>045303000</t>
  </si>
  <si>
    <t>Koordinační činnost ( bez VZT)</t>
  </si>
  <si>
    <t>1052507015</t>
  </si>
  <si>
    <t>VRN6</t>
  </si>
  <si>
    <t>Územní vlivy</t>
  </si>
  <si>
    <t>29</t>
  </si>
  <si>
    <t>062002000</t>
  </si>
  <si>
    <t>Ztížené dopravní podmínky ( bez VZT)</t>
  </si>
  <si>
    <t>966173737</t>
  </si>
  <si>
    <t>30</t>
  </si>
  <si>
    <t>065002000</t>
  </si>
  <si>
    <t>Mimostaveništní doprava materiálů ( bez VZT)</t>
  </si>
  <si>
    <t>1650845947</t>
  </si>
  <si>
    <t>VRN7</t>
  </si>
  <si>
    <t>Provozní vlivy</t>
  </si>
  <si>
    <t>31</t>
  </si>
  <si>
    <t>071002000</t>
  </si>
  <si>
    <t>Provoz investora, třetích osob ( bez VZT)</t>
  </si>
  <si>
    <t>970699386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</si>
</sst>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Stepanska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Stav.úpravy zázemí suterén.prostoru , Štěpánská 63, Praha 1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Štěpánská 63, Praha 1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2. 6. 2021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73</v>
      </c>
      <c r="BT94" s="116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24.75" customHeight="1">
      <c r="A95" s="117" t="s">
        <v>77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'Stepanska - Stav.úpravy z...'!J28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78</v>
      </c>
      <c r="AR95" s="124"/>
      <c r="AS95" s="125">
        <v>0</v>
      </c>
      <c r="AT95" s="126">
        <f>ROUND(SUM(AV95:AW95),2)</f>
        <v>0</v>
      </c>
      <c r="AU95" s="127">
        <f>'Stepanska - Stav.úpravy z...'!P127</f>
        <v>0</v>
      </c>
      <c r="AV95" s="126">
        <f>'Stepanska - Stav.úpravy z...'!J31</f>
        <v>0</v>
      </c>
      <c r="AW95" s="126">
        <f>'Stepanska - Stav.úpravy z...'!J32</f>
        <v>0</v>
      </c>
      <c r="AX95" s="126">
        <f>'Stepanska - Stav.úpravy z...'!J33</f>
        <v>0</v>
      </c>
      <c r="AY95" s="126">
        <f>'Stepanska - Stav.úpravy z...'!J34</f>
        <v>0</v>
      </c>
      <c r="AZ95" s="126">
        <f>'Stepanska - Stav.úpravy z...'!F31</f>
        <v>0</v>
      </c>
      <c r="BA95" s="126">
        <f>'Stepanska - Stav.úpravy z...'!F32</f>
        <v>0</v>
      </c>
      <c r="BB95" s="126">
        <f>'Stepanska - Stav.úpravy z...'!F33</f>
        <v>0</v>
      </c>
      <c r="BC95" s="126">
        <f>'Stepanska - Stav.úpravy z...'!F34</f>
        <v>0</v>
      </c>
      <c r="BD95" s="128">
        <f>'Stepanska - Stav.úpravy z...'!F35</f>
        <v>0</v>
      </c>
      <c r="BE95" s="7"/>
      <c r="BT95" s="129" t="s">
        <v>79</v>
      </c>
      <c r="BU95" s="129" t="s">
        <v>80</v>
      </c>
      <c r="BV95" s="129" t="s">
        <v>75</v>
      </c>
      <c r="BW95" s="129" t="s">
        <v>5</v>
      </c>
      <c r="BX95" s="129" t="s">
        <v>76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an3y0lzYX0PD6sfgN4unUBGs7xVzdyWoQpfRoXuF7+4kS5RqG7mzqAQp8mn2BfjPO2Ppf4vbhBdI1o3eizeSvg==" hashValue="ESF47zTwJF+Y7RWGrXNeGlT91s/MW1VRr+Wy+z2cIGz+43hCjpx0Yh/VboYFreylZzZxlhtv3JaTjTi60RALV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tepanska - Stav.úpravy 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81</v>
      </c>
    </row>
    <row r="4" s="1" customFormat="1" ht="24.96" customHeight="1">
      <c r="B4" s="19"/>
      <c r="D4" s="134" t="s">
        <v>82</v>
      </c>
      <c r="I4" s="130"/>
      <c r="L4" s="19"/>
      <c r="M4" s="135" t="s">
        <v>10</v>
      </c>
      <c r="AT4" s="16" t="s">
        <v>4</v>
      </c>
    </row>
    <row r="5" s="1" customFormat="1" ht="6.96" customHeight="1">
      <c r="B5" s="19"/>
      <c r="I5" s="130"/>
      <c r="L5" s="19"/>
    </row>
    <row r="6" s="2" customFormat="1" ht="12" customHeight="1">
      <c r="A6" s="37"/>
      <c r="B6" s="43"/>
      <c r="C6" s="37"/>
      <c r="D6" s="136" t="s">
        <v>16</v>
      </c>
      <c r="E6" s="37"/>
      <c r="F6" s="37"/>
      <c r="G6" s="37"/>
      <c r="H6" s="37"/>
      <c r="I6" s="1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8" t="s">
        <v>17</v>
      </c>
      <c r="F7" s="37"/>
      <c r="G7" s="37"/>
      <c r="H7" s="37"/>
      <c r="I7" s="1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1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6" t="s">
        <v>18</v>
      </c>
      <c r="E9" s="37"/>
      <c r="F9" s="139" t="s">
        <v>1</v>
      </c>
      <c r="G9" s="37"/>
      <c r="H9" s="37"/>
      <c r="I9" s="140" t="s">
        <v>19</v>
      </c>
      <c r="J9" s="139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6" t="s">
        <v>20</v>
      </c>
      <c r="E10" s="37"/>
      <c r="F10" s="139" t="s">
        <v>21</v>
      </c>
      <c r="G10" s="37"/>
      <c r="H10" s="37"/>
      <c r="I10" s="140" t="s">
        <v>22</v>
      </c>
      <c r="J10" s="141" t="str">
        <f>'Rekapitulace stavby'!AN8</f>
        <v>2. 6. 2021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1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24</v>
      </c>
      <c r="E12" s="37"/>
      <c r="F12" s="37"/>
      <c r="G12" s="37"/>
      <c r="H12" s="37"/>
      <c r="I12" s="140" t="s">
        <v>25</v>
      </c>
      <c r="J12" s="139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9" t="str">
        <f>IF('Rekapitulace stavby'!E11="","",'Rekapitulace stavby'!E11)</f>
        <v xml:space="preserve"> </v>
      </c>
      <c r="F13" s="37"/>
      <c r="G13" s="37"/>
      <c r="H13" s="37"/>
      <c r="I13" s="140" t="s">
        <v>27</v>
      </c>
      <c r="J13" s="139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1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6" t="s">
        <v>28</v>
      </c>
      <c r="E15" s="37"/>
      <c r="F15" s="37"/>
      <c r="G15" s="37"/>
      <c r="H15" s="37"/>
      <c r="I15" s="140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9"/>
      <c r="G16" s="139"/>
      <c r="H16" s="139"/>
      <c r="I16" s="140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1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6" t="s">
        <v>30</v>
      </c>
      <c r="E18" s="37"/>
      <c r="F18" s="37"/>
      <c r="G18" s="37"/>
      <c r="H18" s="37"/>
      <c r="I18" s="140" t="s">
        <v>25</v>
      </c>
      <c r="J18" s="139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9" t="str">
        <f>IF('Rekapitulace stavby'!E17="","",'Rekapitulace stavby'!E17)</f>
        <v xml:space="preserve"> </v>
      </c>
      <c r="F19" s="37"/>
      <c r="G19" s="37"/>
      <c r="H19" s="37"/>
      <c r="I19" s="140" t="s">
        <v>27</v>
      </c>
      <c r="J19" s="139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6" t="s">
        <v>32</v>
      </c>
      <c r="E21" s="37"/>
      <c r="F21" s="37"/>
      <c r="G21" s="37"/>
      <c r="H21" s="37"/>
      <c r="I21" s="140" t="s">
        <v>25</v>
      </c>
      <c r="J21" s="139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9" t="str">
        <f>IF('Rekapitulace stavby'!E20="","",'Rekapitulace stavby'!E20)</f>
        <v xml:space="preserve"> </v>
      </c>
      <c r="F22" s="37"/>
      <c r="G22" s="37"/>
      <c r="H22" s="37"/>
      <c r="I22" s="140" t="s">
        <v>27</v>
      </c>
      <c r="J22" s="139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6" t="s">
        <v>33</v>
      </c>
      <c r="E24" s="37"/>
      <c r="F24" s="37"/>
      <c r="G24" s="37"/>
      <c r="H24" s="37"/>
      <c r="I24" s="1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42"/>
      <c r="B25" s="143"/>
      <c r="C25" s="142"/>
      <c r="D25" s="142"/>
      <c r="E25" s="144" t="s">
        <v>1</v>
      </c>
      <c r="F25" s="144"/>
      <c r="G25" s="144"/>
      <c r="H25" s="144"/>
      <c r="I25" s="145"/>
      <c r="J25" s="142"/>
      <c r="K25" s="142"/>
      <c r="L25" s="146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7"/>
      <c r="E27" s="147"/>
      <c r="F27" s="147"/>
      <c r="G27" s="147"/>
      <c r="H27" s="147"/>
      <c r="I27" s="148"/>
      <c r="J27" s="147"/>
      <c r="K27" s="14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137"/>
      <c r="J28" s="150">
        <f>ROUND(J127,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7"/>
      <c r="E29" s="147"/>
      <c r="F29" s="147"/>
      <c r="G29" s="147"/>
      <c r="H29" s="147"/>
      <c r="I29" s="148"/>
      <c r="J29" s="147"/>
      <c r="K29" s="14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51" t="s">
        <v>36</v>
      </c>
      <c r="G30" s="37"/>
      <c r="H30" s="37"/>
      <c r="I30" s="152" t="s">
        <v>35</v>
      </c>
      <c r="J30" s="151" t="s">
        <v>37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3" t="s">
        <v>38</v>
      </c>
      <c r="E31" s="136" t="s">
        <v>39</v>
      </c>
      <c r="F31" s="154">
        <f>ROUND((SUM(BE127:BE208)),  2)</f>
        <v>0</v>
      </c>
      <c r="G31" s="37"/>
      <c r="H31" s="37"/>
      <c r="I31" s="155">
        <v>0.20999999999999999</v>
      </c>
      <c r="J31" s="154">
        <f>ROUND(((SUM(BE127:BE208))*I31),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6" t="s">
        <v>40</v>
      </c>
      <c r="F32" s="154">
        <f>ROUND((SUM(BF127:BF208)),  2)</f>
        <v>0</v>
      </c>
      <c r="G32" s="37"/>
      <c r="H32" s="37"/>
      <c r="I32" s="155">
        <v>0.14999999999999999</v>
      </c>
      <c r="J32" s="154">
        <f>ROUND(((SUM(BF127:BF208))*I32),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6" t="s">
        <v>41</v>
      </c>
      <c r="F33" s="154">
        <f>ROUND((SUM(BG127:BG208)),  2)</f>
        <v>0</v>
      </c>
      <c r="G33" s="37"/>
      <c r="H33" s="37"/>
      <c r="I33" s="155">
        <v>0.20999999999999999</v>
      </c>
      <c r="J33" s="154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6" t="s">
        <v>42</v>
      </c>
      <c r="F34" s="154">
        <f>ROUND((SUM(BH127:BH208)),  2)</f>
        <v>0</v>
      </c>
      <c r="G34" s="37"/>
      <c r="H34" s="37"/>
      <c r="I34" s="155">
        <v>0.14999999999999999</v>
      </c>
      <c r="J34" s="154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6" t="s">
        <v>43</v>
      </c>
      <c r="F35" s="154">
        <f>ROUND((SUM(BI127:BI208)),  2)</f>
        <v>0</v>
      </c>
      <c r="G35" s="37"/>
      <c r="H35" s="37"/>
      <c r="I35" s="155">
        <v>0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1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6"/>
      <c r="D37" s="157" t="s">
        <v>44</v>
      </c>
      <c r="E37" s="158"/>
      <c r="F37" s="158"/>
      <c r="G37" s="159" t="s">
        <v>45</v>
      </c>
      <c r="H37" s="160" t="s">
        <v>46</v>
      </c>
      <c r="I37" s="161"/>
      <c r="J37" s="162">
        <f>SUM(J28:J35)</f>
        <v>0</v>
      </c>
      <c r="K37" s="163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1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I39" s="130"/>
      <c r="L39" s="19"/>
    </row>
    <row r="40" s="1" customFormat="1" ht="14.4" customHeight="1">
      <c r="B40" s="19"/>
      <c r="I40" s="130"/>
      <c r="L40" s="19"/>
    </row>
    <row r="41" s="1" customFormat="1" ht="14.4" customHeight="1">
      <c r="B41" s="19"/>
      <c r="I41" s="130"/>
      <c r="L41" s="19"/>
    </row>
    <row r="42" s="1" customFormat="1" ht="14.4" customHeight="1">
      <c r="B42" s="19"/>
      <c r="I42" s="130"/>
      <c r="L42" s="19"/>
    </row>
    <row r="43" s="1" customFormat="1" ht="14.4" customHeight="1">
      <c r="B43" s="19"/>
      <c r="I43" s="130"/>
      <c r="L43" s="19"/>
    </row>
    <row r="44" s="1" customFormat="1" ht="14.4" customHeight="1">
      <c r="B44" s="19"/>
      <c r="I44" s="130"/>
      <c r="L44" s="19"/>
    </row>
    <row r="45" s="1" customFormat="1" ht="14.4" customHeight="1">
      <c r="B45" s="19"/>
      <c r="I45" s="130"/>
      <c r="L45" s="19"/>
    </row>
    <row r="46" s="1" customFormat="1" ht="14.4" customHeight="1">
      <c r="B46" s="19"/>
      <c r="I46" s="130"/>
      <c r="L46" s="19"/>
    </row>
    <row r="47" s="1" customFormat="1" ht="14.4" customHeight="1">
      <c r="B47" s="19"/>
      <c r="I47" s="130"/>
      <c r="L47" s="19"/>
    </row>
    <row r="48" s="1" customFormat="1" ht="14.4" customHeight="1">
      <c r="B48" s="19"/>
      <c r="I48" s="130"/>
      <c r="L48" s="19"/>
    </row>
    <row r="49" s="1" customFormat="1" ht="14.4" customHeight="1">
      <c r="B49" s="19"/>
      <c r="I49" s="130"/>
      <c r="L49" s="19"/>
    </row>
    <row r="50" s="2" customFormat="1" ht="14.4" customHeight="1">
      <c r="B50" s="62"/>
      <c r="D50" s="164" t="s">
        <v>47</v>
      </c>
      <c r="E50" s="165"/>
      <c r="F50" s="165"/>
      <c r="G50" s="164" t="s">
        <v>48</v>
      </c>
      <c r="H50" s="165"/>
      <c r="I50" s="166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7" t="s">
        <v>49</v>
      </c>
      <c r="E61" s="168"/>
      <c r="F61" s="169" t="s">
        <v>50</v>
      </c>
      <c r="G61" s="167" t="s">
        <v>49</v>
      </c>
      <c r="H61" s="168"/>
      <c r="I61" s="170"/>
      <c r="J61" s="171" t="s">
        <v>50</v>
      </c>
      <c r="K61" s="16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51</v>
      </c>
      <c r="E65" s="172"/>
      <c r="F65" s="172"/>
      <c r="G65" s="164" t="s">
        <v>52</v>
      </c>
      <c r="H65" s="172"/>
      <c r="I65" s="173"/>
      <c r="J65" s="172"/>
      <c r="K65" s="17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7" t="s">
        <v>49</v>
      </c>
      <c r="E76" s="168"/>
      <c r="F76" s="169" t="s">
        <v>50</v>
      </c>
      <c r="G76" s="167" t="s">
        <v>49</v>
      </c>
      <c r="H76" s="168"/>
      <c r="I76" s="170"/>
      <c r="J76" s="171" t="s">
        <v>50</v>
      </c>
      <c r="K76" s="16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83</v>
      </c>
      <c r="D82" s="39"/>
      <c r="E82" s="39"/>
      <c r="F82" s="39"/>
      <c r="G82" s="39"/>
      <c r="H82" s="39"/>
      <c r="I82" s="137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37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37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75" t="str">
        <f>E7</f>
        <v>Stav.úpravy zázemí suterén.prostoru , Štěpánská 63, Praha 1</v>
      </c>
      <c r="F85" s="39"/>
      <c r="G85" s="39"/>
      <c r="H85" s="39"/>
      <c r="I85" s="137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37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2" customHeight="1">
      <c r="A87" s="37"/>
      <c r="B87" s="38"/>
      <c r="C87" s="31" t="s">
        <v>20</v>
      </c>
      <c r="D87" s="39"/>
      <c r="E87" s="39"/>
      <c r="F87" s="26" t="str">
        <f>F10</f>
        <v>Štěpánská 63, Praha 1</v>
      </c>
      <c r="G87" s="39"/>
      <c r="H87" s="39"/>
      <c r="I87" s="140" t="s">
        <v>22</v>
      </c>
      <c r="J87" s="78" t="str">
        <f>IF(J10="","",J10)</f>
        <v>2. 6. 2021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37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140" t="s">
        <v>30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140" t="s">
        <v>32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137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9.28" customHeight="1">
      <c r="A92" s="37"/>
      <c r="B92" s="38"/>
      <c r="C92" s="180" t="s">
        <v>84</v>
      </c>
      <c r="D92" s="181"/>
      <c r="E92" s="181"/>
      <c r="F92" s="181"/>
      <c r="G92" s="181"/>
      <c r="H92" s="181"/>
      <c r="I92" s="182"/>
      <c r="J92" s="183" t="s">
        <v>85</v>
      </c>
      <c r="K92" s="181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37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2.8" customHeight="1">
      <c r="A94" s="37"/>
      <c r="B94" s="38"/>
      <c r="C94" s="184" t="s">
        <v>86</v>
      </c>
      <c r="D94" s="39"/>
      <c r="E94" s="39"/>
      <c r="F94" s="39"/>
      <c r="G94" s="39"/>
      <c r="H94" s="39"/>
      <c r="I94" s="137"/>
      <c r="J94" s="109">
        <f>J127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87</v>
      </c>
    </row>
    <row r="95" hidden="1" s="9" customFormat="1" ht="24.96" customHeight="1">
      <c r="A95" s="9"/>
      <c r="B95" s="185"/>
      <c r="C95" s="186"/>
      <c r="D95" s="187" t="s">
        <v>88</v>
      </c>
      <c r="E95" s="188"/>
      <c r="F95" s="188"/>
      <c r="G95" s="188"/>
      <c r="H95" s="188"/>
      <c r="I95" s="189"/>
      <c r="J95" s="190">
        <f>J128</f>
        <v>0</v>
      </c>
      <c r="K95" s="186"/>
      <c r="L95" s="19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92"/>
      <c r="C96" s="193"/>
      <c r="D96" s="194" t="s">
        <v>89</v>
      </c>
      <c r="E96" s="195"/>
      <c r="F96" s="195"/>
      <c r="G96" s="195"/>
      <c r="H96" s="195"/>
      <c r="I96" s="196"/>
      <c r="J96" s="197">
        <f>J129</f>
        <v>0</v>
      </c>
      <c r="K96" s="193"/>
      <c r="L96" s="19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92"/>
      <c r="C97" s="193"/>
      <c r="D97" s="194" t="s">
        <v>90</v>
      </c>
      <c r="E97" s="195"/>
      <c r="F97" s="195"/>
      <c r="G97" s="195"/>
      <c r="H97" s="195"/>
      <c r="I97" s="196"/>
      <c r="J97" s="197">
        <f>J147</f>
        <v>0</v>
      </c>
      <c r="K97" s="193"/>
      <c r="L97" s="19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9" customFormat="1" ht="24.96" customHeight="1">
      <c r="A98" s="9"/>
      <c r="B98" s="185"/>
      <c r="C98" s="186"/>
      <c r="D98" s="187" t="s">
        <v>91</v>
      </c>
      <c r="E98" s="188"/>
      <c r="F98" s="188"/>
      <c r="G98" s="188"/>
      <c r="H98" s="188"/>
      <c r="I98" s="189"/>
      <c r="J98" s="190">
        <f>J149</f>
        <v>0</v>
      </c>
      <c r="K98" s="186"/>
      <c r="L98" s="19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192"/>
      <c r="C99" s="193"/>
      <c r="D99" s="194" t="s">
        <v>92</v>
      </c>
      <c r="E99" s="195"/>
      <c r="F99" s="195"/>
      <c r="G99" s="195"/>
      <c r="H99" s="195"/>
      <c r="I99" s="196"/>
      <c r="J99" s="197">
        <f>J150</f>
        <v>0</v>
      </c>
      <c r="K99" s="19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2"/>
      <c r="C100" s="193"/>
      <c r="D100" s="194" t="s">
        <v>93</v>
      </c>
      <c r="E100" s="195"/>
      <c r="F100" s="195"/>
      <c r="G100" s="195"/>
      <c r="H100" s="195"/>
      <c r="I100" s="196"/>
      <c r="J100" s="197">
        <f>J153</f>
        <v>0</v>
      </c>
      <c r="K100" s="19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2"/>
      <c r="C101" s="193"/>
      <c r="D101" s="194" t="s">
        <v>94</v>
      </c>
      <c r="E101" s="195"/>
      <c r="F101" s="195"/>
      <c r="G101" s="195"/>
      <c r="H101" s="195"/>
      <c r="I101" s="196"/>
      <c r="J101" s="197">
        <f>J157</f>
        <v>0</v>
      </c>
      <c r="K101" s="19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2"/>
      <c r="C102" s="193"/>
      <c r="D102" s="194" t="s">
        <v>95</v>
      </c>
      <c r="E102" s="195"/>
      <c r="F102" s="195"/>
      <c r="G102" s="195"/>
      <c r="H102" s="195"/>
      <c r="I102" s="196"/>
      <c r="J102" s="197">
        <f>J159</f>
        <v>0</v>
      </c>
      <c r="K102" s="19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2"/>
      <c r="C103" s="193"/>
      <c r="D103" s="194" t="s">
        <v>96</v>
      </c>
      <c r="E103" s="195"/>
      <c r="F103" s="195"/>
      <c r="G103" s="195"/>
      <c r="H103" s="195"/>
      <c r="I103" s="196"/>
      <c r="J103" s="197">
        <f>J176</f>
        <v>0</v>
      </c>
      <c r="K103" s="19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2"/>
      <c r="C104" s="193"/>
      <c r="D104" s="194" t="s">
        <v>97</v>
      </c>
      <c r="E104" s="195"/>
      <c r="F104" s="195"/>
      <c r="G104" s="195"/>
      <c r="H104" s="195"/>
      <c r="I104" s="196"/>
      <c r="J104" s="197">
        <f>J195</f>
        <v>0</v>
      </c>
      <c r="K104" s="19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5"/>
      <c r="C105" s="186"/>
      <c r="D105" s="187" t="s">
        <v>98</v>
      </c>
      <c r="E105" s="188"/>
      <c r="F105" s="188"/>
      <c r="G105" s="188"/>
      <c r="H105" s="188"/>
      <c r="I105" s="189"/>
      <c r="J105" s="190">
        <f>J199</f>
        <v>0</v>
      </c>
      <c r="K105" s="186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92"/>
      <c r="C106" s="193"/>
      <c r="D106" s="194" t="s">
        <v>99</v>
      </c>
      <c r="E106" s="195"/>
      <c r="F106" s="195"/>
      <c r="G106" s="195"/>
      <c r="H106" s="195"/>
      <c r="I106" s="196"/>
      <c r="J106" s="197">
        <f>J200</f>
        <v>0</v>
      </c>
      <c r="K106" s="19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2"/>
      <c r="C107" s="193"/>
      <c r="D107" s="194" t="s">
        <v>100</v>
      </c>
      <c r="E107" s="195"/>
      <c r="F107" s="195"/>
      <c r="G107" s="195"/>
      <c r="H107" s="195"/>
      <c r="I107" s="196"/>
      <c r="J107" s="197">
        <f>J202</f>
        <v>0</v>
      </c>
      <c r="K107" s="19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2"/>
      <c r="C108" s="193"/>
      <c r="D108" s="194" t="s">
        <v>101</v>
      </c>
      <c r="E108" s="195"/>
      <c r="F108" s="195"/>
      <c r="G108" s="195"/>
      <c r="H108" s="195"/>
      <c r="I108" s="196"/>
      <c r="J108" s="197">
        <f>J204</f>
        <v>0</v>
      </c>
      <c r="K108" s="19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2"/>
      <c r="C109" s="193"/>
      <c r="D109" s="194" t="s">
        <v>102</v>
      </c>
      <c r="E109" s="195"/>
      <c r="F109" s="195"/>
      <c r="G109" s="195"/>
      <c r="H109" s="195"/>
      <c r="I109" s="196"/>
      <c r="J109" s="197">
        <f>J207</f>
        <v>0</v>
      </c>
      <c r="K109" s="19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137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17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/>
    <row r="113" hidden="1"/>
    <row r="114" hidden="1"/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179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103</v>
      </c>
      <c r="D116" s="39"/>
      <c r="E116" s="39"/>
      <c r="F116" s="39"/>
      <c r="G116" s="39"/>
      <c r="H116" s="39"/>
      <c r="I116" s="137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37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137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E7</f>
        <v>Stav.úpravy zázemí suterén.prostoru , Štěpánská 63, Praha 1</v>
      </c>
      <c r="F119" s="39"/>
      <c r="G119" s="39"/>
      <c r="H119" s="39"/>
      <c r="I119" s="137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37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F10</f>
        <v>Štěpánská 63, Praha 1</v>
      </c>
      <c r="G121" s="39"/>
      <c r="H121" s="39"/>
      <c r="I121" s="140" t="s">
        <v>22</v>
      </c>
      <c r="J121" s="78" t="str">
        <f>IF(J10="","",J10)</f>
        <v>2. 6. 2021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137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E13</f>
        <v xml:space="preserve"> </v>
      </c>
      <c r="G123" s="39"/>
      <c r="H123" s="39"/>
      <c r="I123" s="140" t="s">
        <v>30</v>
      </c>
      <c r="J123" s="35" t="str">
        <f>E19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IF(E16="","",E16)</f>
        <v>Vyplň údaj</v>
      </c>
      <c r="G124" s="39"/>
      <c r="H124" s="39"/>
      <c r="I124" s="140" t="s">
        <v>32</v>
      </c>
      <c r="J124" s="35" t="str">
        <f>E22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137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9"/>
      <c r="B126" s="200"/>
      <c r="C126" s="201" t="s">
        <v>104</v>
      </c>
      <c r="D126" s="202" t="s">
        <v>59</v>
      </c>
      <c r="E126" s="202" t="s">
        <v>55</v>
      </c>
      <c r="F126" s="202" t="s">
        <v>56</v>
      </c>
      <c r="G126" s="202" t="s">
        <v>105</v>
      </c>
      <c r="H126" s="202" t="s">
        <v>106</v>
      </c>
      <c r="I126" s="203" t="s">
        <v>107</v>
      </c>
      <c r="J126" s="204" t="s">
        <v>85</v>
      </c>
      <c r="K126" s="205" t="s">
        <v>108</v>
      </c>
      <c r="L126" s="206"/>
      <c r="M126" s="99" t="s">
        <v>1</v>
      </c>
      <c r="N126" s="100" t="s">
        <v>38</v>
      </c>
      <c r="O126" s="100" t="s">
        <v>109</v>
      </c>
      <c r="P126" s="100" t="s">
        <v>110</v>
      </c>
      <c r="Q126" s="100" t="s">
        <v>111</v>
      </c>
      <c r="R126" s="100" t="s">
        <v>112</v>
      </c>
      <c r="S126" s="100" t="s">
        <v>113</v>
      </c>
      <c r="T126" s="101" t="s">
        <v>114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7"/>
      <c r="B127" s="38"/>
      <c r="C127" s="106" t="s">
        <v>115</v>
      </c>
      <c r="D127" s="39"/>
      <c r="E127" s="39"/>
      <c r="F127" s="39"/>
      <c r="G127" s="39"/>
      <c r="H127" s="39"/>
      <c r="I127" s="137"/>
      <c r="J127" s="207">
        <f>BK127</f>
        <v>0</v>
      </c>
      <c r="K127" s="39"/>
      <c r="L127" s="43"/>
      <c r="M127" s="102"/>
      <c r="N127" s="208"/>
      <c r="O127" s="103"/>
      <c r="P127" s="209">
        <f>P128+P149+P199</f>
        <v>0</v>
      </c>
      <c r="Q127" s="103"/>
      <c r="R127" s="209">
        <f>R128+R149+R199</f>
        <v>0.4335484</v>
      </c>
      <c r="S127" s="103"/>
      <c r="T127" s="210">
        <f>T128+T149+T199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73</v>
      </c>
      <c r="AU127" s="16" t="s">
        <v>87</v>
      </c>
      <c r="BK127" s="211">
        <f>BK128+BK149+BK199</f>
        <v>0</v>
      </c>
    </row>
    <row r="128" s="12" customFormat="1" ht="25.92" customHeight="1">
      <c r="A128" s="12"/>
      <c r="B128" s="212"/>
      <c r="C128" s="213"/>
      <c r="D128" s="214" t="s">
        <v>73</v>
      </c>
      <c r="E128" s="215" t="s">
        <v>116</v>
      </c>
      <c r="F128" s="215" t="s">
        <v>117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P129+P147</f>
        <v>0</v>
      </c>
      <c r="Q128" s="220"/>
      <c r="R128" s="221">
        <f>R129+R147</f>
        <v>0.0026500000000000004</v>
      </c>
      <c r="S128" s="220"/>
      <c r="T128" s="222">
        <f>T129+T147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79</v>
      </c>
      <c r="AT128" s="224" t="s">
        <v>73</v>
      </c>
      <c r="AU128" s="224" t="s">
        <v>74</v>
      </c>
      <c r="AY128" s="223" t="s">
        <v>118</v>
      </c>
      <c r="BK128" s="225">
        <f>BK129+BK147</f>
        <v>0</v>
      </c>
    </row>
    <row r="129" s="12" customFormat="1" ht="22.8" customHeight="1">
      <c r="A129" s="12"/>
      <c r="B129" s="212"/>
      <c r="C129" s="213"/>
      <c r="D129" s="214" t="s">
        <v>73</v>
      </c>
      <c r="E129" s="226" t="s">
        <v>119</v>
      </c>
      <c r="F129" s="226" t="s">
        <v>120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SUM(P130:P146)</f>
        <v>0</v>
      </c>
      <c r="Q129" s="220"/>
      <c r="R129" s="221">
        <f>SUM(R130:R146)</f>
        <v>0.0026500000000000004</v>
      </c>
      <c r="S129" s="220"/>
      <c r="T129" s="222">
        <f>SUM(T130:T146)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79</v>
      </c>
      <c r="AT129" s="224" t="s">
        <v>73</v>
      </c>
      <c r="AU129" s="224" t="s">
        <v>79</v>
      </c>
      <c r="AY129" s="223" t="s">
        <v>118</v>
      </c>
      <c r="BK129" s="225">
        <f>SUM(BK130:BK146)</f>
        <v>0</v>
      </c>
    </row>
    <row r="130" s="2" customFormat="1" ht="16.5" customHeight="1">
      <c r="A130" s="37"/>
      <c r="B130" s="38"/>
      <c r="C130" s="228" t="s">
        <v>79</v>
      </c>
      <c r="D130" s="228" t="s">
        <v>121</v>
      </c>
      <c r="E130" s="229" t="s">
        <v>122</v>
      </c>
      <c r="F130" s="230" t="s">
        <v>123</v>
      </c>
      <c r="G130" s="231" t="s">
        <v>124</v>
      </c>
      <c r="H130" s="232">
        <v>5</v>
      </c>
      <c r="I130" s="233"/>
      <c r="J130" s="234">
        <f>ROUND(I130*H130,2)</f>
        <v>0</v>
      </c>
      <c r="K130" s="235"/>
      <c r="L130" s="43"/>
      <c r="M130" s="236" t="s">
        <v>1</v>
      </c>
      <c r="N130" s="237" t="s">
        <v>39</v>
      </c>
      <c r="O130" s="90"/>
      <c r="P130" s="238">
        <f>O130*H130</f>
        <v>0</v>
      </c>
      <c r="Q130" s="238">
        <v>0.00021000000000000001</v>
      </c>
      <c r="R130" s="238">
        <f>Q130*H130</f>
        <v>0.0010500000000000002</v>
      </c>
      <c r="S130" s="238">
        <v>0</v>
      </c>
      <c r="T130" s="23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0" t="s">
        <v>125</v>
      </c>
      <c r="AT130" s="240" t="s">
        <v>121</v>
      </c>
      <c r="AU130" s="240" t="s">
        <v>81</v>
      </c>
      <c r="AY130" s="16" t="s">
        <v>118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6" t="s">
        <v>79</v>
      </c>
      <c r="BK130" s="241">
        <f>ROUND(I130*H130,2)</f>
        <v>0</v>
      </c>
      <c r="BL130" s="16" t="s">
        <v>125</v>
      </c>
      <c r="BM130" s="240" t="s">
        <v>126</v>
      </c>
    </row>
    <row r="131" s="13" customFormat="1">
      <c r="A131" s="13"/>
      <c r="B131" s="242"/>
      <c r="C131" s="243"/>
      <c r="D131" s="244" t="s">
        <v>127</v>
      </c>
      <c r="E131" s="245" t="s">
        <v>1</v>
      </c>
      <c r="F131" s="246" t="s">
        <v>128</v>
      </c>
      <c r="G131" s="243"/>
      <c r="H131" s="247">
        <v>5</v>
      </c>
      <c r="I131" s="248"/>
      <c r="J131" s="243"/>
      <c r="K131" s="243"/>
      <c r="L131" s="249"/>
      <c r="M131" s="250"/>
      <c r="N131" s="251"/>
      <c r="O131" s="251"/>
      <c r="P131" s="251"/>
      <c r="Q131" s="251"/>
      <c r="R131" s="251"/>
      <c r="S131" s="251"/>
      <c r="T131" s="25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3" t="s">
        <v>127</v>
      </c>
      <c r="AU131" s="253" t="s">
        <v>81</v>
      </c>
      <c r="AV131" s="13" t="s">
        <v>81</v>
      </c>
      <c r="AW131" s="13" t="s">
        <v>31</v>
      </c>
      <c r="AX131" s="13" t="s">
        <v>74</v>
      </c>
      <c r="AY131" s="253" t="s">
        <v>118</v>
      </c>
    </row>
    <row r="132" s="14" customFormat="1">
      <c r="A132" s="14"/>
      <c r="B132" s="254"/>
      <c r="C132" s="255"/>
      <c r="D132" s="244" t="s">
        <v>127</v>
      </c>
      <c r="E132" s="256" t="s">
        <v>1</v>
      </c>
      <c r="F132" s="257" t="s">
        <v>129</v>
      </c>
      <c r="G132" s="255"/>
      <c r="H132" s="258">
        <v>5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4" t="s">
        <v>127</v>
      </c>
      <c r="AU132" s="264" t="s">
        <v>81</v>
      </c>
      <c r="AV132" s="14" t="s">
        <v>125</v>
      </c>
      <c r="AW132" s="14" t="s">
        <v>31</v>
      </c>
      <c r="AX132" s="14" t="s">
        <v>79</v>
      </c>
      <c r="AY132" s="264" t="s">
        <v>118</v>
      </c>
    </row>
    <row r="133" s="2" customFormat="1" ht="16.5" customHeight="1">
      <c r="A133" s="37"/>
      <c r="B133" s="38"/>
      <c r="C133" s="228" t="s">
        <v>81</v>
      </c>
      <c r="D133" s="228" t="s">
        <v>121</v>
      </c>
      <c r="E133" s="229" t="s">
        <v>130</v>
      </c>
      <c r="F133" s="230" t="s">
        <v>131</v>
      </c>
      <c r="G133" s="231" t="s">
        <v>132</v>
      </c>
      <c r="H133" s="232">
        <v>1</v>
      </c>
      <c r="I133" s="233"/>
      <c r="J133" s="234">
        <f>ROUND(I133*H133,2)</f>
        <v>0</v>
      </c>
      <c r="K133" s="235"/>
      <c r="L133" s="43"/>
      <c r="M133" s="236" t="s">
        <v>1</v>
      </c>
      <c r="N133" s="237" t="s">
        <v>39</v>
      </c>
      <c r="O133" s="90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0" t="s">
        <v>125</v>
      </c>
      <c r="AT133" s="240" t="s">
        <v>121</v>
      </c>
      <c r="AU133" s="240" t="s">
        <v>81</v>
      </c>
      <c r="AY133" s="16" t="s">
        <v>118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6" t="s">
        <v>79</v>
      </c>
      <c r="BK133" s="241">
        <f>ROUND(I133*H133,2)</f>
        <v>0</v>
      </c>
      <c r="BL133" s="16" t="s">
        <v>125</v>
      </c>
      <c r="BM133" s="240" t="s">
        <v>133</v>
      </c>
    </row>
    <row r="134" s="13" customFormat="1">
      <c r="A134" s="13"/>
      <c r="B134" s="242"/>
      <c r="C134" s="243"/>
      <c r="D134" s="244" t="s">
        <v>127</v>
      </c>
      <c r="E134" s="245" t="s">
        <v>1</v>
      </c>
      <c r="F134" s="246" t="s">
        <v>79</v>
      </c>
      <c r="G134" s="243"/>
      <c r="H134" s="247">
        <v>1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127</v>
      </c>
      <c r="AU134" s="253" t="s">
        <v>81</v>
      </c>
      <c r="AV134" s="13" t="s">
        <v>81</v>
      </c>
      <c r="AW134" s="13" t="s">
        <v>31</v>
      </c>
      <c r="AX134" s="13" t="s">
        <v>74</v>
      </c>
      <c r="AY134" s="253" t="s">
        <v>118</v>
      </c>
    </row>
    <row r="135" s="14" customFormat="1">
      <c r="A135" s="14"/>
      <c r="B135" s="254"/>
      <c r="C135" s="255"/>
      <c r="D135" s="244" t="s">
        <v>127</v>
      </c>
      <c r="E135" s="256" t="s">
        <v>1</v>
      </c>
      <c r="F135" s="257" t="s">
        <v>129</v>
      </c>
      <c r="G135" s="255"/>
      <c r="H135" s="258">
        <v>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127</v>
      </c>
      <c r="AU135" s="264" t="s">
        <v>81</v>
      </c>
      <c r="AV135" s="14" t="s">
        <v>125</v>
      </c>
      <c r="AW135" s="14" t="s">
        <v>31</v>
      </c>
      <c r="AX135" s="14" t="s">
        <v>79</v>
      </c>
      <c r="AY135" s="264" t="s">
        <v>118</v>
      </c>
    </row>
    <row r="136" s="2" customFormat="1" ht="16.5" customHeight="1">
      <c r="A136" s="37"/>
      <c r="B136" s="38"/>
      <c r="C136" s="228" t="s">
        <v>134</v>
      </c>
      <c r="D136" s="228" t="s">
        <v>121</v>
      </c>
      <c r="E136" s="229" t="s">
        <v>135</v>
      </c>
      <c r="F136" s="230" t="s">
        <v>136</v>
      </c>
      <c r="G136" s="231" t="s">
        <v>132</v>
      </c>
      <c r="H136" s="232">
        <v>1</v>
      </c>
      <c r="I136" s="233"/>
      <c r="J136" s="234">
        <f>ROUND(I136*H136,2)</f>
        <v>0</v>
      </c>
      <c r="K136" s="235"/>
      <c r="L136" s="43"/>
      <c r="M136" s="236" t="s">
        <v>1</v>
      </c>
      <c r="N136" s="237" t="s">
        <v>39</v>
      </c>
      <c r="O136" s="90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0" t="s">
        <v>125</v>
      </c>
      <c r="AT136" s="240" t="s">
        <v>121</v>
      </c>
      <c r="AU136" s="240" t="s">
        <v>81</v>
      </c>
      <c r="AY136" s="16" t="s">
        <v>118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6" t="s">
        <v>79</v>
      </c>
      <c r="BK136" s="241">
        <f>ROUND(I136*H136,2)</f>
        <v>0</v>
      </c>
      <c r="BL136" s="16" t="s">
        <v>125</v>
      </c>
      <c r="BM136" s="240" t="s">
        <v>137</v>
      </c>
    </row>
    <row r="137" s="13" customFormat="1">
      <c r="A137" s="13"/>
      <c r="B137" s="242"/>
      <c r="C137" s="243"/>
      <c r="D137" s="244" t="s">
        <v>127</v>
      </c>
      <c r="E137" s="245" t="s">
        <v>1</v>
      </c>
      <c r="F137" s="246" t="s">
        <v>79</v>
      </c>
      <c r="G137" s="243"/>
      <c r="H137" s="247">
        <v>1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127</v>
      </c>
      <c r="AU137" s="253" t="s">
        <v>81</v>
      </c>
      <c r="AV137" s="13" t="s">
        <v>81</v>
      </c>
      <c r="AW137" s="13" t="s">
        <v>31</v>
      </c>
      <c r="AX137" s="13" t="s">
        <v>74</v>
      </c>
      <c r="AY137" s="253" t="s">
        <v>118</v>
      </c>
    </row>
    <row r="138" s="14" customFormat="1">
      <c r="A138" s="14"/>
      <c r="B138" s="254"/>
      <c r="C138" s="255"/>
      <c r="D138" s="244" t="s">
        <v>127</v>
      </c>
      <c r="E138" s="256" t="s">
        <v>1</v>
      </c>
      <c r="F138" s="257" t="s">
        <v>129</v>
      </c>
      <c r="G138" s="255"/>
      <c r="H138" s="258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127</v>
      </c>
      <c r="AU138" s="264" t="s">
        <v>81</v>
      </c>
      <c r="AV138" s="14" t="s">
        <v>125</v>
      </c>
      <c r="AW138" s="14" t="s">
        <v>31</v>
      </c>
      <c r="AX138" s="14" t="s">
        <v>79</v>
      </c>
      <c r="AY138" s="264" t="s">
        <v>118</v>
      </c>
    </row>
    <row r="139" s="2" customFormat="1" ht="16.5" customHeight="1">
      <c r="A139" s="37"/>
      <c r="B139" s="38"/>
      <c r="C139" s="228" t="s">
        <v>125</v>
      </c>
      <c r="D139" s="228" t="s">
        <v>121</v>
      </c>
      <c r="E139" s="229" t="s">
        <v>138</v>
      </c>
      <c r="F139" s="230" t="s">
        <v>139</v>
      </c>
      <c r="G139" s="231" t="s">
        <v>132</v>
      </c>
      <c r="H139" s="232">
        <v>1</v>
      </c>
      <c r="I139" s="233"/>
      <c r="J139" s="234">
        <f>ROUND(I139*H139,2)</f>
        <v>0</v>
      </c>
      <c r="K139" s="235"/>
      <c r="L139" s="43"/>
      <c r="M139" s="236" t="s">
        <v>1</v>
      </c>
      <c r="N139" s="237" t="s">
        <v>39</v>
      </c>
      <c r="O139" s="90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0" t="s">
        <v>125</v>
      </c>
      <c r="AT139" s="240" t="s">
        <v>121</v>
      </c>
      <c r="AU139" s="240" t="s">
        <v>81</v>
      </c>
      <c r="AY139" s="16" t="s">
        <v>118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6" t="s">
        <v>79</v>
      </c>
      <c r="BK139" s="241">
        <f>ROUND(I139*H139,2)</f>
        <v>0</v>
      </c>
      <c r="BL139" s="16" t="s">
        <v>125</v>
      </c>
      <c r="BM139" s="240" t="s">
        <v>140</v>
      </c>
    </row>
    <row r="140" s="2" customFormat="1" ht="16.5" customHeight="1">
      <c r="A140" s="37"/>
      <c r="B140" s="38"/>
      <c r="C140" s="228" t="s">
        <v>128</v>
      </c>
      <c r="D140" s="228" t="s">
        <v>121</v>
      </c>
      <c r="E140" s="229" t="s">
        <v>141</v>
      </c>
      <c r="F140" s="230" t="s">
        <v>142</v>
      </c>
      <c r="G140" s="231" t="s">
        <v>132</v>
      </c>
      <c r="H140" s="232">
        <v>1</v>
      </c>
      <c r="I140" s="233"/>
      <c r="J140" s="234">
        <f>ROUND(I140*H140,2)</f>
        <v>0</v>
      </c>
      <c r="K140" s="235"/>
      <c r="L140" s="43"/>
      <c r="M140" s="236" t="s">
        <v>1</v>
      </c>
      <c r="N140" s="237" t="s">
        <v>39</v>
      </c>
      <c r="O140" s="90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0" t="s">
        <v>125</v>
      </c>
      <c r="AT140" s="240" t="s">
        <v>121</v>
      </c>
      <c r="AU140" s="240" t="s">
        <v>81</v>
      </c>
      <c r="AY140" s="16" t="s">
        <v>118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6" t="s">
        <v>79</v>
      </c>
      <c r="BK140" s="241">
        <f>ROUND(I140*H140,2)</f>
        <v>0</v>
      </c>
      <c r="BL140" s="16" t="s">
        <v>125</v>
      </c>
      <c r="BM140" s="240" t="s">
        <v>143</v>
      </c>
    </row>
    <row r="141" s="2" customFormat="1" ht="16.5" customHeight="1">
      <c r="A141" s="37"/>
      <c r="B141" s="38"/>
      <c r="C141" s="228" t="s">
        <v>144</v>
      </c>
      <c r="D141" s="228" t="s">
        <v>121</v>
      </c>
      <c r="E141" s="229" t="s">
        <v>145</v>
      </c>
      <c r="F141" s="230" t="s">
        <v>146</v>
      </c>
      <c r="G141" s="231" t="s">
        <v>147</v>
      </c>
      <c r="H141" s="232">
        <v>45</v>
      </c>
      <c r="I141" s="233"/>
      <c r="J141" s="234">
        <f>ROUND(I141*H141,2)</f>
        <v>0</v>
      </c>
      <c r="K141" s="235"/>
      <c r="L141" s="43"/>
      <c r="M141" s="236" t="s">
        <v>1</v>
      </c>
      <c r="N141" s="237" t="s">
        <v>39</v>
      </c>
      <c r="O141" s="90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0" t="s">
        <v>125</v>
      </c>
      <c r="AT141" s="240" t="s">
        <v>121</v>
      </c>
      <c r="AU141" s="240" t="s">
        <v>81</v>
      </c>
      <c r="AY141" s="16" t="s">
        <v>118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6" t="s">
        <v>79</v>
      </c>
      <c r="BK141" s="241">
        <f>ROUND(I141*H141,2)</f>
        <v>0</v>
      </c>
      <c r="BL141" s="16" t="s">
        <v>125</v>
      </c>
      <c r="BM141" s="240" t="s">
        <v>148</v>
      </c>
    </row>
    <row r="142" s="13" customFormat="1">
      <c r="A142" s="13"/>
      <c r="B142" s="242"/>
      <c r="C142" s="243"/>
      <c r="D142" s="244" t="s">
        <v>127</v>
      </c>
      <c r="E142" s="245" t="s">
        <v>1</v>
      </c>
      <c r="F142" s="246" t="s">
        <v>149</v>
      </c>
      <c r="G142" s="243"/>
      <c r="H142" s="247">
        <v>45</v>
      </c>
      <c r="I142" s="248"/>
      <c r="J142" s="243"/>
      <c r="K142" s="243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127</v>
      </c>
      <c r="AU142" s="253" t="s">
        <v>81</v>
      </c>
      <c r="AV142" s="13" t="s">
        <v>81</v>
      </c>
      <c r="AW142" s="13" t="s">
        <v>31</v>
      </c>
      <c r="AX142" s="13" t="s">
        <v>74</v>
      </c>
      <c r="AY142" s="253" t="s">
        <v>118</v>
      </c>
    </row>
    <row r="143" s="14" customFormat="1">
      <c r="A143" s="14"/>
      <c r="B143" s="254"/>
      <c r="C143" s="255"/>
      <c r="D143" s="244" t="s">
        <v>127</v>
      </c>
      <c r="E143" s="256" t="s">
        <v>1</v>
      </c>
      <c r="F143" s="257" t="s">
        <v>129</v>
      </c>
      <c r="G143" s="255"/>
      <c r="H143" s="258">
        <v>45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127</v>
      </c>
      <c r="AU143" s="264" t="s">
        <v>81</v>
      </c>
      <c r="AV143" s="14" t="s">
        <v>125</v>
      </c>
      <c r="AW143" s="14" t="s">
        <v>31</v>
      </c>
      <c r="AX143" s="14" t="s">
        <v>79</v>
      </c>
      <c r="AY143" s="264" t="s">
        <v>118</v>
      </c>
    </row>
    <row r="144" s="2" customFormat="1" ht="21.75" customHeight="1">
      <c r="A144" s="37"/>
      <c r="B144" s="38"/>
      <c r="C144" s="228" t="s">
        <v>150</v>
      </c>
      <c r="D144" s="228" t="s">
        <v>121</v>
      </c>
      <c r="E144" s="229" t="s">
        <v>151</v>
      </c>
      <c r="F144" s="230" t="s">
        <v>152</v>
      </c>
      <c r="G144" s="231" t="s">
        <v>124</v>
      </c>
      <c r="H144" s="232">
        <v>40</v>
      </c>
      <c r="I144" s="233"/>
      <c r="J144" s="234">
        <f>ROUND(I144*H144,2)</f>
        <v>0</v>
      </c>
      <c r="K144" s="235"/>
      <c r="L144" s="43"/>
      <c r="M144" s="236" t="s">
        <v>1</v>
      </c>
      <c r="N144" s="237" t="s">
        <v>39</v>
      </c>
      <c r="O144" s="90"/>
      <c r="P144" s="238">
        <f>O144*H144</f>
        <v>0</v>
      </c>
      <c r="Q144" s="238">
        <v>4.0000000000000003E-05</v>
      </c>
      <c r="R144" s="238">
        <f>Q144*H144</f>
        <v>0.0016000000000000001</v>
      </c>
      <c r="S144" s="238">
        <v>0</v>
      </c>
      <c r="T144" s="23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0" t="s">
        <v>125</v>
      </c>
      <c r="AT144" s="240" t="s">
        <v>121</v>
      </c>
      <c r="AU144" s="240" t="s">
        <v>81</v>
      </c>
      <c r="AY144" s="16" t="s">
        <v>118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6" t="s">
        <v>79</v>
      </c>
      <c r="BK144" s="241">
        <f>ROUND(I144*H144,2)</f>
        <v>0</v>
      </c>
      <c r="BL144" s="16" t="s">
        <v>125</v>
      </c>
      <c r="BM144" s="240" t="s">
        <v>153</v>
      </c>
    </row>
    <row r="145" s="13" customFormat="1">
      <c r="A145" s="13"/>
      <c r="B145" s="242"/>
      <c r="C145" s="243"/>
      <c r="D145" s="244" t="s">
        <v>127</v>
      </c>
      <c r="E145" s="245" t="s">
        <v>1</v>
      </c>
      <c r="F145" s="246" t="s">
        <v>154</v>
      </c>
      <c r="G145" s="243"/>
      <c r="H145" s="247">
        <v>40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127</v>
      </c>
      <c r="AU145" s="253" t="s">
        <v>81</v>
      </c>
      <c r="AV145" s="13" t="s">
        <v>81</v>
      </c>
      <c r="AW145" s="13" t="s">
        <v>31</v>
      </c>
      <c r="AX145" s="13" t="s">
        <v>74</v>
      </c>
      <c r="AY145" s="253" t="s">
        <v>118</v>
      </c>
    </row>
    <row r="146" s="14" customFormat="1">
      <c r="A146" s="14"/>
      <c r="B146" s="254"/>
      <c r="C146" s="255"/>
      <c r="D146" s="244" t="s">
        <v>127</v>
      </c>
      <c r="E146" s="256" t="s">
        <v>1</v>
      </c>
      <c r="F146" s="257" t="s">
        <v>129</v>
      </c>
      <c r="G146" s="255"/>
      <c r="H146" s="258">
        <v>40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127</v>
      </c>
      <c r="AU146" s="264" t="s">
        <v>81</v>
      </c>
      <c r="AV146" s="14" t="s">
        <v>125</v>
      </c>
      <c r="AW146" s="14" t="s">
        <v>31</v>
      </c>
      <c r="AX146" s="14" t="s">
        <v>79</v>
      </c>
      <c r="AY146" s="264" t="s">
        <v>118</v>
      </c>
    </row>
    <row r="147" s="12" customFormat="1" ht="22.8" customHeight="1">
      <c r="A147" s="12"/>
      <c r="B147" s="212"/>
      <c r="C147" s="213"/>
      <c r="D147" s="214" t="s">
        <v>73</v>
      </c>
      <c r="E147" s="226" t="s">
        <v>155</v>
      </c>
      <c r="F147" s="226" t="s">
        <v>156</v>
      </c>
      <c r="G147" s="213"/>
      <c r="H147" s="213"/>
      <c r="I147" s="216"/>
      <c r="J147" s="227">
        <f>BK147</f>
        <v>0</v>
      </c>
      <c r="K147" s="213"/>
      <c r="L147" s="218"/>
      <c r="M147" s="219"/>
      <c r="N147" s="220"/>
      <c r="O147" s="220"/>
      <c r="P147" s="221">
        <f>P148</f>
        <v>0</v>
      </c>
      <c r="Q147" s="220"/>
      <c r="R147" s="221">
        <f>R148</f>
        <v>0</v>
      </c>
      <c r="S147" s="220"/>
      <c r="T147" s="222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3" t="s">
        <v>79</v>
      </c>
      <c r="AT147" s="224" t="s">
        <v>73</v>
      </c>
      <c r="AU147" s="224" t="s">
        <v>79</v>
      </c>
      <c r="AY147" s="223" t="s">
        <v>118</v>
      </c>
      <c r="BK147" s="225">
        <f>BK148</f>
        <v>0</v>
      </c>
    </row>
    <row r="148" s="2" customFormat="1" ht="16.5" customHeight="1">
      <c r="A148" s="37"/>
      <c r="B148" s="38"/>
      <c r="C148" s="228" t="s">
        <v>157</v>
      </c>
      <c r="D148" s="228" t="s">
        <v>121</v>
      </c>
      <c r="E148" s="229" t="s">
        <v>158</v>
      </c>
      <c r="F148" s="230" t="s">
        <v>159</v>
      </c>
      <c r="G148" s="231" t="s">
        <v>160</v>
      </c>
      <c r="H148" s="232">
        <v>0.0030000000000000001</v>
      </c>
      <c r="I148" s="233"/>
      <c r="J148" s="234">
        <f>ROUND(I148*H148,2)</f>
        <v>0</v>
      </c>
      <c r="K148" s="235"/>
      <c r="L148" s="43"/>
      <c r="M148" s="236" t="s">
        <v>1</v>
      </c>
      <c r="N148" s="237" t="s">
        <v>39</v>
      </c>
      <c r="O148" s="90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0" t="s">
        <v>125</v>
      </c>
      <c r="AT148" s="240" t="s">
        <v>121</v>
      </c>
      <c r="AU148" s="240" t="s">
        <v>81</v>
      </c>
      <c r="AY148" s="16" t="s">
        <v>118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6" t="s">
        <v>79</v>
      </c>
      <c r="BK148" s="241">
        <f>ROUND(I148*H148,2)</f>
        <v>0</v>
      </c>
      <c r="BL148" s="16" t="s">
        <v>125</v>
      </c>
      <c r="BM148" s="240" t="s">
        <v>161</v>
      </c>
    </row>
    <row r="149" s="12" customFormat="1" ht="25.92" customHeight="1">
      <c r="A149" s="12"/>
      <c r="B149" s="212"/>
      <c r="C149" s="213"/>
      <c r="D149" s="214" t="s">
        <v>73</v>
      </c>
      <c r="E149" s="215" t="s">
        <v>162</v>
      </c>
      <c r="F149" s="215" t="s">
        <v>163</v>
      </c>
      <c r="G149" s="213"/>
      <c r="H149" s="213"/>
      <c r="I149" s="216"/>
      <c r="J149" s="217">
        <f>BK149</f>
        <v>0</v>
      </c>
      <c r="K149" s="213"/>
      <c r="L149" s="218"/>
      <c r="M149" s="219"/>
      <c r="N149" s="220"/>
      <c r="O149" s="220"/>
      <c r="P149" s="221">
        <f>P150+P153+P157+P159+P176+P195</f>
        <v>0</v>
      </c>
      <c r="Q149" s="220"/>
      <c r="R149" s="221">
        <f>R150+R153+R157+R159+R176+R195</f>
        <v>0.43089840000000001</v>
      </c>
      <c r="S149" s="220"/>
      <c r="T149" s="222">
        <f>T150+T153+T157+T159+T176+T195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81</v>
      </c>
      <c r="AT149" s="224" t="s">
        <v>73</v>
      </c>
      <c r="AU149" s="224" t="s">
        <v>74</v>
      </c>
      <c r="AY149" s="223" t="s">
        <v>118</v>
      </c>
      <c r="BK149" s="225">
        <f>BK150+BK153+BK157+BK159+BK176+BK195</f>
        <v>0</v>
      </c>
    </row>
    <row r="150" s="12" customFormat="1" ht="22.8" customHeight="1">
      <c r="A150" s="12"/>
      <c r="B150" s="212"/>
      <c r="C150" s="213"/>
      <c r="D150" s="214" t="s">
        <v>73</v>
      </c>
      <c r="E150" s="226" t="s">
        <v>164</v>
      </c>
      <c r="F150" s="226" t="s">
        <v>165</v>
      </c>
      <c r="G150" s="213"/>
      <c r="H150" s="213"/>
      <c r="I150" s="216"/>
      <c r="J150" s="227">
        <f>BK150</f>
        <v>0</v>
      </c>
      <c r="K150" s="213"/>
      <c r="L150" s="218"/>
      <c r="M150" s="219"/>
      <c r="N150" s="220"/>
      <c r="O150" s="220"/>
      <c r="P150" s="221">
        <f>SUM(P151:P152)</f>
        <v>0</v>
      </c>
      <c r="Q150" s="220"/>
      <c r="R150" s="221">
        <f>SUM(R151:R152)</f>
        <v>0.0037599999999999999</v>
      </c>
      <c r="S150" s="220"/>
      <c r="T150" s="222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81</v>
      </c>
      <c r="AT150" s="224" t="s">
        <v>73</v>
      </c>
      <c r="AU150" s="224" t="s">
        <v>79</v>
      </c>
      <c r="AY150" s="223" t="s">
        <v>118</v>
      </c>
      <c r="BK150" s="225">
        <f>SUM(BK151:BK152)</f>
        <v>0</v>
      </c>
    </row>
    <row r="151" s="2" customFormat="1" ht="16.5" customHeight="1">
      <c r="A151" s="37"/>
      <c r="B151" s="38"/>
      <c r="C151" s="228" t="s">
        <v>119</v>
      </c>
      <c r="D151" s="228" t="s">
        <v>121</v>
      </c>
      <c r="E151" s="229" t="s">
        <v>166</v>
      </c>
      <c r="F151" s="230" t="s">
        <v>167</v>
      </c>
      <c r="G151" s="231" t="s">
        <v>132</v>
      </c>
      <c r="H151" s="232">
        <v>1</v>
      </c>
      <c r="I151" s="233"/>
      <c r="J151" s="234">
        <f>ROUND(I151*H151,2)</f>
        <v>0</v>
      </c>
      <c r="K151" s="235"/>
      <c r="L151" s="43"/>
      <c r="M151" s="236" t="s">
        <v>1</v>
      </c>
      <c r="N151" s="237" t="s">
        <v>39</v>
      </c>
      <c r="O151" s="90"/>
      <c r="P151" s="238">
        <f>O151*H151</f>
        <v>0</v>
      </c>
      <c r="Q151" s="238">
        <v>0.0037599999999999999</v>
      </c>
      <c r="R151" s="238">
        <f>Q151*H151</f>
        <v>0.0037599999999999999</v>
      </c>
      <c r="S151" s="238">
        <v>0</v>
      </c>
      <c r="T151" s="23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0" t="s">
        <v>168</v>
      </c>
      <c r="AT151" s="240" t="s">
        <v>121</v>
      </c>
      <c r="AU151" s="240" t="s">
        <v>81</v>
      </c>
      <c r="AY151" s="16" t="s">
        <v>118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6" t="s">
        <v>79</v>
      </c>
      <c r="BK151" s="241">
        <f>ROUND(I151*H151,2)</f>
        <v>0</v>
      </c>
      <c r="BL151" s="16" t="s">
        <v>168</v>
      </c>
      <c r="BM151" s="240" t="s">
        <v>169</v>
      </c>
    </row>
    <row r="152" s="2" customFormat="1" ht="16.5" customHeight="1">
      <c r="A152" s="37"/>
      <c r="B152" s="38"/>
      <c r="C152" s="228" t="s">
        <v>170</v>
      </c>
      <c r="D152" s="228" t="s">
        <v>121</v>
      </c>
      <c r="E152" s="229" t="s">
        <v>171</v>
      </c>
      <c r="F152" s="230" t="s">
        <v>172</v>
      </c>
      <c r="G152" s="231" t="s">
        <v>173</v>
      </c>
      <c r="H152" s="265"/>
      <c r="I152" s="233"/>
      <c r="J152" s="234">
        <f>ROUND(I152*H152,2)</f>
        <v>0</v>
      </c>
      <c r="K152" s="235"/>
      <c r="L152" s="43"/>
      <c r="M152" s="236" t="s">
        <v>1</v>
      </c>
      <c r="N152" s="237" t="s">
        <v>39</v>
      </c>
      <c r="O152" s="90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0" t="s">
        <v>168</v>
      </c>
      <c r="AT152" s="240" t="s">
        <v>121</v>
      </c>
      <c r="AU152" s="240" t="s">
        <v>81</v>
      </c>
      <c r="AY152" s="16" t="s">
        <v>118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6" t="s">
        <v>79</v>
      </c>
      <c r="BK152" s="241">
        <f>ROUND(I152*H152,2)</f>
        <v>0</v>
      </c>
      <c r="BL152" s="16" t="s">
        <v>168</v>
      </c>
      <c r="BM152" s="240" t="s">
        <v>174</v>
      </c>
    </row>
    <row r="153" s="12" customFormat="1" ht="22.8" customHeight="1">
      <c r="A153" s="12"/>
      <c r="B153" s="212"/>
      <c r="C153" s="213"/>
      <c r="D153" s="214" t="s">
        <v>73</v>
      </c>
      <c r="E153" s="226" t="s">
        <v>175</v>
      </c>
      <c r="F153" s="226" t="s">
        <v>176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SUM(P154:P156)</f>
        <v>0</v>
      </c>
      <c r="Q153" s="220"/>
      <c r="R153" s="221">
        <f>SUM(R154:R156)</f>
        <v>0</v>
      </c>
      <c r="S153" s="220"/>
      <c r="T153" s="222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81</v>
      </c>
      <c r="AT153" s="224" t="s">
        <v>73</v>
      </c>
      <c r="AU153" s="224" t="s">
        <v>79</v>
      </c>
      <c r="AY153" s="223" t="s">
        <v>118</v>
      </c>
      <c r="BK153" s="225">
        <f>SUM(BK154:BK156)</f>
        <v>0</v>
      </c>
    </row>
    <row r="154" s="2" customFormat="1" ht="21.75" customHeight="1">
      <c r="A154" s="37"/>
      <c r="B154" s="38"/>
      <c r="C154" s="228" t="s">
        <v>177</v>
      </c>
      <c r="D154" s="228" t="s">
        <v>121</v>
      </c>
      <c r="E154" s="229" t="s">
        <v>178</v>
      </c>
      <c r="F154" s="230" t="s">
        <v>179</v>
      </c>
      <c r="G154" s="231" t="s">
        <v>132</v>
      </c>
      <c r="H154" s="232">
        <v>1</v>
      </c>
      <c r="I154" s="233"/>
      <c r="J154" s="234">
        <f>ROUND(I154*H154,2)</f>
        <v>0</v>
      </c>
      <c r="K154" s="235"/>
      <c r="L154" s="43"/>
      <c r="M154" s="236" t="s">
        <v>1</v>
      </c>
      <c r="N154" s="237" t="s">
        <v>39</v>
      </c>
      <c r="O154" s="90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0" t="s">
        <v>168</v>
      </c>
      <c r="AT154" s="240" t="s">
        <v>121</v>
      </c>
      <c r="AU154" s="240" t="s">
        <v>81</v>
      </c>
      <c r="AY154" s="16" t="s">
        <v>118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6" t="s">
        <v>79</v>
      </c>
      <c r="BK154" s="241">
        <f>ROUND(I154*H154,2)</f>
        <v>0</v>
      </c>
      <c r="BL154" s="16" t="s">
        <v>168</v>
      </c>
      <c r="BM154" s="240" t="s">
        <v>180</v>
      </c>
    </row>
    <row r="155" s="13" customFormat="1">
      <c r="A155" s="13"/>
      <c r="B155" s="242"/>
      <c r="C155" s="243"/>
      <c r="D155" s="244" t="s">
        <v>127</v>
      </c>
      <c r="E155" s="245" t="s">
        <v>1</v>
      </c>
      <c r="F155" s="246" t="s">
        <v>79</v>
      </c>
      <c r="G155" s="243"/>
      <c r="H155" s="247">
        <v>1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127</v>
      </c>
      <c r="AU155" s="253" t="s">
        <v>81</v>
      </c>
      <c r="AV155" s="13" t="s">
        <v>81</v>
      </c>
      <c r="AW155" s="13" t="s">
        <v>31</v>
      </c>
      <c r="AX155" s="13" t="s">
        <v>74</v>
      </c>
      <c r="AY155" s="253" t="s">
        <v>118</v>
      </c>
    </row>
    <row r="156" s="14" customFormat="1">
      <c r="A156" s="14"/>
      <c r="B156" s="254"/>
      <c r="C156" s="255"/>
      <c r="D156" s="244" t="s">
        <v>127</v>
      </c>
      <c r="E156" s="256" t="s">
        <v>1</v>
      </c>
      <c r="F156" s="257" t="s">
        <v>129</v>
      </c>
      <c r="G156" s="255"/>
      <c r="H156" s="258">
        <v>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4" t="s">
        <v>127</v>
      </c>
      <c r="AU156" s="264" t="s">
        <v>81</v>
      </c>
      <c r="AV156" s="14" t="s">
        <v>125</v>
      </c>
      <c r="AW156" s="14" t="s">
        <v>31</v>
      </c>
      <c r="AX156" s="14" t="s">
        <v>79</v>
      </c>
      <c r="AY156" s="264" t="s">
        <v>118</v>
      </c>
    </row>
    <row r="157" s="12" customFormat="1" ht="22.8" customHeight="1">
      <c r="A157" s="12"/>
      <c r="B157" s="212"/>
      <c r="C157" s="213"/>
      <c r="D157" s="214" t="s">
        <v>73</v>
      </c>
      <c r="E157" s="226" t="s">
        <v>181</v>
      </c>
      <c r="F157" s="226" t="s">
        <v>182</v>
      </c>
      <c r="G157" s="213"/>
      <c r="H157" s="213"/>
      <c r="I157" s="216"/>
      <c r="J157" s="227">
        <f>BK157</f>
        <v>0</v>
      </c>
      <c r="K157" s="213"/>
      <c r="L157" s="218"/>
      <c r="M157" s="219"/>
      <c r="N157" s="220"/>
      <c r="O157" s="220"/>
      <c r="P157" s="221">
        <f>P158</f>
        <v>0</v>
      </c>
      <c r="Q157" s="220"/>
      <c r="R157" s="221">
        <f>R158</f>
        <v>0</v>
      </c>
      <c r="S157" s="220"/>
      <c r="T157" s="222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81</v>
      </c>
      <c r="AT157" s="224" t="s">
        <v>73</v>
      </c>
      <c r="AU157" s="224" t="s">
        <v>79</v>
      </c>
      <c r="AY157" s="223" t="s">
        <v>118</v>
      </c>
      <c r="BK157" s="225">
        <f>BK158</f>
        <v>0</v>
      </c>
    </row>
    <row r="158" s="2" customFormat="1" ht="16.5" customHeight="1">
      <c r="A158" s="37"/>
      <c r="B158" s="38"/>
      <c r="C158" s="228" t="s">
        <v>183</v>
      </c>
      <c r="D158" s="228" t="s">
        <v>121</v>
      </c>
      <c r="E158" s="229" t="s">
        <v>184</v>
      </c>
      <c r="F158" s="230" t="s">
        <v>185</v>
      </c>
      <c r="G158" s="231" t="s">
        <v>132</v>
      </c>
      <c r="H158" s="232">
        <v>1</v>
      </c>
      <c r="I158" s="233"/>
      <c r="J158" s="234">
        <f>ROUND(I158*H158,2)</f>
        <v>0</v>
      </c>
      <c r="K158" s="235"/>
      <c r="L158" s="43"/>
      <c r="M158" s="236" t="s">
        <v>1</v>
      </c>
      <c r="N158" s="237" t="s">
        <v>39</v>
      </c>
      <c r="O158" s="90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0" t="s">
        <v>168</v>
      </c>
      <c r="AT158" s="240" t="s">
        <v>121</v>
      </c>
      <c r="AU158" s="240" t="s">
        <v>81</v>
      </c>
      <c r="AY158" s="16" t="s">
        <v>118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6" t="s">
        <v>79</v>
      </c>
      <c r="BK158" s="241">
        <f>ROUND(I158*H158,2)</f>
        <v>0</v>
      </c>
      <c r="BL158" s="16" t="s">
        <v>168</v>
      </c>
      <c r="BM158" s="240" t="s">
        <v>186</v>
      </c>
    </row>
    <row r="159" s="12" customFormat="1" ht="22.8" customHeight="1">
      <c r="A159" s="12"/>
      <c r="B159" s="212"/>
      <c r="C159" s="213"/>
      <c r="D159" s="214" t="s">
        <v>73</v>
      </c>
      <c r="E159" s="226" t="s">
        <v>187</v>
      </c>
      <c r="F159" s="226" t="s">
        <v>188</v>
      </c>
      <c r="G159" s="213"/>
      <c r="H159" s="213"/>
      <c r="I159" s="216"/>
      <c r="J159" s="227">
        <f>BK159</f>
        <v>0</v>
      </c>
      <c r="K159" s="213"/>
      <c r="L159" s="218"/>
      <c r="M159" s="219"/>
      <c r="N159" s="220"/>
      <c r="O159" s="220"/>
      <c r="P159" s="221">
        <f>SUM(P160:P175)</f>
        <v>0</v>
      </c>
      <c r="Q159" s="220"/>
      <c r="R159" s="221">
        <f>SUM(R160:R175)</f>
        <v>0.18986239999999999</v>
      </c>
      <c r="S159" s="220"/>
      <c r="T159" s="222">
        <f>SUM(T160:T175)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3" t="s">
        <v>81</v>
      </c>
      <c r="AT159" s="224" t="s">
        <v>73</v>
      </c>
      <c r="AU159" s="224" t="s">
        <v>79</v>
      </c>
      <c r="AY159" s="223" t="s">
        <v>118</v>
      </c>
      <c r="BK159" s="225">
        <f>SUM(BK160:BK175)</f>
        <v>0</v>
      </c>
    </row>
    <row r="160" s="2" customFormat="1" ht="21.75" customHeight="1">
      <c r="A160" s="37"/>
      <c r="B160" s="38"/>
      <c r="C160" s="228" t="s">
        <v>189</v>
      </c>
      <c r="D160" s="228" t="s">
        <v>121</v>
      </c>
      <c r="E160" s="229" t="s">
        <v>190</v>
      </c>
      <c r="F160" s="230" t="s">
        <v>191</v>
      </c>
      <c r="G160" s="231" t="s">
        <v>124</v>
      </c>
      <c r="H160" s="232">
        <v>5.7599999999999998</v>
      </c>
      <c r="I160" s="233"/>
      <c r="J160" s="234">
        <f>ROUND(I160*H160,2)</f>
        <v>0</v>
      </c>
      <c r="K160" s="235"/>
      <c r="L160" s="43"/>
      <c r="M160" s="236" t="s">
        <v>1</v>
      </c>
      <c r="N160" s="237" t="s">
        <v>39</v>
      </c>
      <c r="O160" s="90"/>
      <c r="P160" s="238">
        <f>O160*H160</f>
        <v>0</v>
      </c>
      <c r="Q160" s="238">
        <v>0.025389999999999999</v>
      </c>
      <c r="R160" s="238">
        <f>Q160*H160</f>
        <v>0.1462464</v>
      </c>
      <c r="S160" s="238">
        <v>0</v>
      </c>
      <c r="T160" s="23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0" t="s">
        <v>168</v>
      </c>
      <c r="AT160" s="240" t="s">
        <v>121</v>
      </c>
      <c r="AU160" s="240" t="s">
        <v>81</v>
      </c>
      <c r="AY160" s="16" t="s">
        <v>118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6" t="s">
        <v>79</v>
      </c>
      <c r="BK160" s="241">
        <f>ROUND(I160*H160,2)</f>
        <v>0</v>
      </c>
      <c r="BL160" s="16" t="s">
        <v>168</v>
      </c>
      <c r="BM160" s="240" t="s">
        <v>192</v>
      </c>
    </row>
    <row r="161" s="13" customFormat="1">
      <c r="A161" s="13"/>
      <c r="B161" s="242"/>
      <c r="C161" s="243"/>
      <c r="D161" s="244" t="s">
        <v>127</v>
      </c>
      <c r="E161" s="245" t="s">
        <v>1</v>
      </c>
      <c r="F161" s="246" t="s">
        <v>193</v>
      </c>
      <c r="G161" s="243"/>
      <c r="H161" s="247">
        <v>5.7599999999999998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127</v>
      </c>
      <c r="AU161" s="253" t="s">
        <v>81</v>
      </c>
      <c r="AV161" s="13" t="s">
        <v>81</v>
      </c>
      <c r="AW161" s="13" t="s">
        <v>31</v>
      </c>
      <c r="AX161" s="13" t="s">
        <v>74</v>
      </c>
      <c r="AY161" s="253" t="s">
        <v>118</v>
      </c>
    </row>
    <row r="162" s="14" customFormat="1">
      <c r="A162" s="14"/>
      <c r="B162" s="254"/>
      <c r="C162" s="255"/>
      <c r="D162" s="244" t="s">
        <v>127</v>
      </c>
      <c r="E162" s="256" t="s">
        <v>1</v>
      </c>
      <c r="F162" s="257" t="s">
        <v>129</v>
      </c>
      <c r="G162" s="255"/>
      <c r="H162" s="258">
        <v>5.7599999999999998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127</v>
      </c>
      <c r="AU162" s="264" t="s">
        <v>81</v>
      </c>
      <c r="AV162" s="14" t="s">
        <v>125</v>
      </c>
      <c r="AW162" s="14" t="s">
        <v>31</v>
      </c>
      <c r="AX162" s="14" t="s">
        <v>79</v>
      </c>
      <c r="AY162" s="264" t="s">
        <v>118</v>
      </c>
    </row>
    <row r="163" s="2" customFormat="1" ht="16.5" customHeight="1">
      <c r="A163" s="37"/>
      <c r="B163" s="38"/>
      <c r="C163" s="228" t="s">
        <v>194</v>
      </c>
      <c r="D163" s="228" t="s">
        <v>121</v>
      </c>
      <c r="E163" s="229" t="s">
        <v>195</v>
      </c>
      <c r="F163" s="230" t="s">
        <v>196</v>
      </c>
      <c r="G163" s="231" t="s">
        <v>197</v>
      </c>
      <c r="H163" s="232">
        <v>1.8</v>
      </c>
      <c r="I163" s="233"/>
      <c r="J163" s="234">
        <f>ROUND(I163*H163,2)</f>
        <v>0</v>
      </c>
      <c r="K163" s="235"/>
      <c r="L163" s="43"/>
      <c r="M163" s="236" t="s">
        <v>1</v>
      </c>
      <c r="N163" s="237" t="s">
        <v>39</v>
      </c>
      <c r="O163" s="90"/>
      <c r="P163" s="238">
        <f>O163*H163</f>
        <v>0</v>
      </c>
      <c r="Q163" s="238">
        <v>0.00092000000000000003</v>
      </c>
      <c r="R163" s="238">
        <f>Q163*H163</f>
        <v>0.0016560000000000001</v>
      </c>
      <c r="S163" s="238">
        <v>0</v>
      </c>
      <c r="T163" s="23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0" t="s">
        <v>168</v>
      </c>
      <c r="AT163" s="240" t="s">
        <v>121</v>
      </c>
      <c r="AU163" s="240" t="s">
        <v>81</v>
      </c>
      <c r="AY163" s="16" t="s">
        <v>118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6" t="s">
        <v>79</v>
      </c>
      <c r="BK163" s="241">
        <f>ROUND(I163*H163,2)</f>
        <v>0</v>
      </c>
      <c r="BL163" s="16" t="s">
        <v>168</v>
      </c>
      <c r="BM163" s="240" t="s">
        <v>198</v>
      </c>
    </row>
    <row r="164" s="13" customFormat="1">
      <c r="A164" s="13"/>
      <c r="B164" s="242"/>
      <c r="C164" s="243"/>
      <c r="D164" s="244" t="s">
        <v>127</v>
      </c>
      <c r="E164" s="245" t="s">
        <v>1</v>
      </c>
      <c r="F164" s="246" t="s">
        <v>199</v>
      </c>
      <c r="G164" s="243"/>
      <c r="H164" s="247">
        <v>1.8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127</v>
      </c>
      <c r="AU164" s="253" t="s">
        <v>81</v>
      </c>
      <c r="AV164" s="13" t="s">
        <v>81</v>
      </c>
      <c r="AW164" s="13" t="s">
        <v>31</v>
      </c>
      <c r="AX164" s="13" t="s">
        <v>74</v>
      </c>
      <c r="AY164" s="253" t="s">
        <v>118</v>
      </c>
    </row>
    <row r="165" s="14" customFormat="1">
      <c r="A165" s="14"/>
      <c r="B165" s="254"/>
      <c r="C165" s="255"/>
      <c r="D165" s="244" t="s">
        <v>127</v>
      </c>
      <c r="E165" s="256" t="s">
        <v>1</v>
      </c>
      <c r="F165" s="257" t="s">
        <v>129</v>
      </c>
      <c r="G165" s="255"/>
      <c r="H165" s="258">
        <v>1.8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4" t="s">
        <v>127</v>
      </c>
      <c r="AU165" s="264" t="s">
        <v>81</v>
      </c>
      <c r="AV165" s="14" t="s">
        <v>125</v>
      </c>
      <c r="AW165" s="14" t="s">
        <v>31</v>
      </c>
      <c r="AX165" s="14" t="s">
        <v>79</v>
      </c>
      <c r="AY165" s="264" t="s">
        <v>118</v>
      </c>
    </row>
    <row r="166" s="2" customFormat="1" ht="16.5" customHeight="1">
      <c r="A166" s="37"/>
      <c r="B166" s="38"/>
      <c r="C166" s="228" t="s">
        <v>8</v>
      </c>
      <c r="D166" s="228" t="s">
        <v>121</v>
      </c>
      <c r="E166" s="229" t="s">
        <v>200</v>
      </c>
      <c r="F166" s="230" t="s">
        <v>201</v>
      </c>
      <c r="G166" s="231" t="s">
        <v>197</v>
      </c>
      <c r="H166" s="232">
        <v>6.4000000000000004</v>
      </c>
      <c r="I166" s="233"/>
      <c r="J166" s="234">
        <f>ROUND(I166*H166,2)</f>
        <v>0</v>
      </c>
      <c r="K166" s="235"/>
      <c r="L166" s="43"/>
      <c r="M166" s="236" t="s">
        <v>1</v>
      </c>
      <c r="N166" s="237" t="s">
        <v>39</v>
      </c>
      <c r="O166" s="90"/>
      <c r="P166" s="238">
        <f>O166*H166</f>
        <v>0</v>
      </c>
      <c r="Q166" s="238">
        <v>0.00020000000000000001</v>
      </c>
      <c r="R166" s="238">
        <f>Q166*H166</f>
        <v>0.0012800000000000001</v>
      </c>
      <c r="S166" s="238">
        <v>0</v>
      </c>
      <c r="T166" s="23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0" t="s">
        <v>168</v>
      </c>
      <c r="AT166" s="240" t="s">
        <v>121</v>
      </c>
      <c r="AU166" s="240" t="s">
        <v>81</v>
      </c>
      <c r="AY166" s="16" t="s">
        <v>118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6" t="s">
        <v>79</v>
      </c>
      <c r="BK166" s="241">
        <f>ROUND(I166*H166,2)</f>
        <v>0</v>
      </c>
      <c r="BL166" s="16" t="s">
        <v>168</v>
      </c>
      <c r="BM166" s="240" t="s">
        <v>202</v>
      </c>
    </row>
    <row r="167" s="13" customFormat="1">
      <c r="A167" s="13"/>
      <c r="B167" s="242"/>
      <c r="C167" s="243"/>
      <c r="D167" s="244" t="s">
        <v>127</v>
      </c>
      <c r="E167" s="245" t="s">
        <v>1</v>
      </c>
      <c r="F167" s="246" t="s">
        <v>203</v>
      </c>
      <c r="G167" s="243"/>
      <c r="H167" s="247">
        <v>6.4000000000000004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127</v>
      </c>
      <c r="AU167" s="253" t="s">
        <v>81</v>
      </c>
      <c r="AV167" s="13" t="s">
        <v>81</v>
      </c>
      <c r="AW167" s="13" t="s">
        <v>31</v>
      </c>
      <c r="AX167" s="13" t="s">
        <v>74</v>
      </c>
      <c r="AY167" s="253" t="s">
        <v>118</v>
      </c>
    </row>
    <row r="168" s="14" customFormat="1">
      <c r="A168" s="14"/>
      <c r="B168" s="254"/>
      <c r="C168" s="255"/>
      <c r="D168" s="244" t="s">
        <v>127</v>
      </c>
      <c r="E168" s="256" t="s">
        <v>1</v>
      </c>
      <c r="F168" s="257" t="s">
        <v>129</v>
      </c>
      <c r="G168" s="255"/>
      <c r="H168" s="258">
        <v>6.4000000000000004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4" t="s">
        <v>127</v>
      </c>
      <c r="AU168" s="264" t="s">
        <v>81</v>
      </c>
      <c r="AV168" s="14" t="s">
        <v>125</v>
      </c>
      <c r="AW168" s="14" t="s">
        <v>31</v>
      </c>
      <c r="AX168" s="14" t="s">
        <v>79</v>
      </c>
      <c r="AY168" s="264" t="s">
        <v>118</v>
      </c>
    </row>
    <row r="169" s="2" customFormat="1" ht="16.5" customHeight="1">
      <c r="A169" s="37"/>
      <c r="B169" s="38"/>
      <c r="C169" s="228" t="s">
        <v>168</v>
      </c>
      <c r="D169" s="228" t="s">
        <v>121</v>
      </c>
      <c r="E169" s="229" t="s">
        <v>204</v>
      </c>
      <c r="F169" s="230" t="s">
        <v>205</v>
      </c>
      <c r="G169" s="231" t="s">
        <v>124</v>
      </c>
      <c r="H169" s="232">
        <v>5.7599999999999998</v>
      </c>
      <c r="I169" s="233"/>
      <c r="J169" s="234">
        <f>ROUND(I169*H169,2)</f>
        <v>0</v>
      </c>
      <c r="K169" s="235"/>
      <c r="L169" s="43"/>
      <c r="M169" s="236" t="s">
        <v>1</v>
      </c>
      <c r="N169" s="237" t="s">
        <v>39</v>
      </c>
      <c r="O169" s="90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0" t="s">
        <v>168</v>
      </c>
      <c r="AT169" s="240" t="s">
        <v>121</v>
      </c>
      <c r="AU169" s="240" t="s">
        <v>81</v>
      </c>
      <c r="AY169" s="16" t="s">
        <v>118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6" t="s">
        <v>79</v>
      </c>
      <c r="BK169" s="241">
        <f>ROUND(I169*H169,2)</f>
        <v>0</v>
      </c>
      <c r="BL169" s="16" t="s">
        <v>168</v>
      </c>
      <c r="BM169" s="240" t="s">
        <v>206</v>
      </c>
    </row>
    <row r="170" s="13" customFormat="1">
      <c r="A170" s="13"/>
      <c r="B170" s="242"/>
      <c r="C170" s="243"/>
      <c r="D170" s="244" t="s">
        <v>127</v>
      </c>
      <c r="E170" s="245" t="s">
        <v>1</v>
      </c>
      <c r="F170" s="246" t="s">
        <v>207</v>
      </c>
      <c r="G170" s="243"/>
      <c r="H170" s="247">
        <v>5.7599999999999998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127</v>
      </c>
      <c r="AU170" s="253" t="s">
        <v>81</v>
      </c>
      <c r="AV170" s="13" t="s">
        <v>81</v>
      </c>
      <c r="AW170" s="13" t="s">
        <v>31</v>
      </c>
      <c r="AX170" s="13" t="s">
        <v>74</v>
      </c>
      <c r="AY170" s="253" t="s">
        <v>118</v>
      </c>
    </row>
    <row r="171" s="14" customFormat="1">
      <c r="A171" s="14"/>
      <c r="B171" s="254"/>
      <c r="C171" s="255"/>
      <c r="D171" s="244" t="s">
        <v>127</v>
      </c>
      <c r="E171" s="256" t="s">
        <v>1</v>
      </c>
      <c r="F171" s="257" t="s">
        <v>129</v>
      </c>
      <c r="G171" s="255"/>
      <c r="H171" s="258">
        <v>5.7599999999999998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4" t="s">
        <v>127</v>
      </c>
      <c r="AU171" s="264" t="s">
        <v>81</v>
      </c>
      <c r="AV171" s="14" t="s">
        <v>125</v>
      </c>
      <c r="AW171" s="14" t="s">
        <v>31</v>
      </c>
      <c r="AX171" s="14" t="s">
        <v>79</v>
      </c>
      <c r="AY171" s="264" t="s">
        <v>118</v>
      </c>
    </row>
    <row r="172" s="2" customFormat="1" ht="21.75" customHeight="1">
      <c r="A172" s="37"/>
      <c r="B172" s="38"/>
      <c r="C172" s="228" t="s">
        <v>208</v>
      </c>
      <c r="D172" s="228" t="s">
        <v>121</v>
      </c>
      <c r="E172" s="229" t="s">
        <v>209</v>
      </c>
      <c r="F172" s="230" t="s">
        <v>210</v>
      </c>
      <c r="G172" s="231" t="s">
        <v>124</v>
      </c>
      <c r="H172" s="232">
        <v>1.8</v>
      </c>
      <c r="I172" s="233"/>
      <c r="J172" s="234">
        <f>ROUND(I172*H172,2)</f>
        <v>0</v>
      </c>
      <c r="K172" s="235"/>
      <c r="L172" s="43"/>
      <c r="M172" s="236" t="s">
        <v>1</v>
      </c>
      <c r="N172" s="237" t="s">
        <v>39</v>
      </c>
      <c r="O172" s="90"/>
      <c r="P172" s="238">
        <f>O172*H172</f>
        <v>0</v>
      </c>
      <c r="Q172" s="238">
        <v>0.022599999999999999</v>
      </c>
      <c r="R172" s="238">
        <f>Q172*H172</f>
        <v>0.040680000000000001</v>
      </c>
      <c r="S172" s="238">
        <v>0</v>
      </c>
      <c r="T172" s="23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0" t="s">
        <v>168</v>
      </c>
      <c r="AT172" s="240" t="s">
        <v>121</v>
      </c>
      <c r="AU172" s="240" t="s">
        <v>81</v>
      </c>
      <c r="AY172" s="16" t="s">
        <v>118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6" t="s">
        <v>79</v>
      </c>
      <c r="BK172" s="241">
        <f>ROUND(I172*H172,2)</f>
        <v>0</v>
      </c>
      <c r="BL172" s="16" t="s">
        <v>168</v>
      </c>
      <c r="BM172" s="240" t="s">
        <v>211</v>
      </c>
    </row>
    <row r="173" s="13" customFormat="1">
      <c r="A173" s="13"/>
      <c r="B173" s="242"/>
      <c r="C173" s="243"/>
      <c r="D173" s="244" t="s">
        <v>127</v>
      </c>
      <c r="E173" s="245" t="s">
        <v>1</v>
      </c>
      <c r="F173" s="246" t="s">
        <v>212</v>
      </c>
      <c r="G173" s="243"/>
      <c r="H173" s="247">
        <v>1.8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127</v>
      </c>
      <c r="AU173" s="253" t="s">
        <v>81</v>
      </c>
      <c r="AV173" s="13" t="s">
        <v>81</v>
      </c>
      <c r="AW173" s="13" t="s">
        <v>31</v>
      </c>
      <c r="AX173" s="13" t="s">
        <v>74</v>
      </c>
      <c r="AY173" s="253" t="s">
        <v>118</v>
      </c>
    </row>
    <row r="174" s="14" customFormat="1">
      <c r="A174" s="14"/>
      <c r="B174" s="254"/>
      <c r="C174" s="255"/>
      <c r="D174" s="244" t="s">
        <v>127</v>
      </c>
      <c r="E174" s="256" t="s">
        <v>1</v>
      </c>
      <c r="F174" s="257" t="s">
        <v>129</v>
      </c>
      <c r="G174" s="255"/>
      <c r="H174" s="258">
        <v>1.8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127</v>
      </c>
      <c r="AU174" s="264" t="s">
        <v>81</v>
      </c>
      <c r="AV174" s="14" t="s">
        <v>125</v>
      </c>
      <c r="AW174" s="14" t="s">
        <v>31</v>
      </c>
      <c r="AX174" s="14" t="s">
        <v>79</v>
      </c>
      <c r="AY174" s="264" t="s">
        <v>118</v>
      </c>
    </row>
    <row r="175" s="2" customFormat="1" ht="16.5" customHeight="1">
      <c r="A175" s="37"/>
      <c r="B175" s="38"/>
      <c r="C175" s="228" t="s">
        <v>213</v>
      </c>
      <c r="D175" s="228" t="s">
        <v>121</v>
      </c>
      <c r="E175" s="229" t="s">
        <v>214</v>
      </c>
      <c r="F175" s="230" t="s">
        <v>156</v>
      </c>
      <c r="G175" s="231" t="s">
        <v>173</v>
      </c>
      <c r="H175" s="265"/>
      <c r="I175" s="233"/>
      <c r="J175" s="234">
        <f>ROUND(I175*H175,2)</f>
        <v>0</v>
      </c>
      <c r="K175" s="235"/>
      <c r="L175" s="43"/>
      <c r="M175" s="236" t="s">
        <v>1</v>
      </c>
      <c r="N175" s="237" t="s">
        <v>39</v>
      </c>
      <c r="O175" s="90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0" t="s">
        <v>168</v>
      </c>
      <c r="AT175" s="240" t="s">
        <v>121</v>
      </c>
      <c r="AU175" s="240" t="s">
        <v>81</v>
      </c>
      <c r="AY175" s="16" t="s">
        <v>118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6" t="s">
        <v>79</v>
      </c>
      <c r="BK175" s="241">
        <f>ROUND(I175*H175,2)</f>
        <v>0</v>
      </c>
      <c r="BL175" s="16" t="s">
        <v>168</v>
      </c>
      <c r="BM175" s="240" t="s">
        <v>215</v>
      </c>
    </row>
    <row r="176" s="12" customFormat="1" ht="22.8" customHeight="1">
      <c r="A176" s="12"/>
      <c r="B176" s="212"/>
      <c r="C176" s="213"/>
      <c r="D176" s="214" t="s">
        <v>73</v>
      </c>
      <c r="E176" s="226" t="s">
        <v>216</v>
      </c>
      <c r="F176" s="226" t="s">
        <v>217</v>
      </c>
      <c r="G176" s="213"/>
      <c r="H176" s="213"/>
      <c r="I176" s="216"/>
      <c r="J176" s="227">
        <f>BK176</f>
        <v>0</v>
      </c>
      <c r="K176" s="213"/>
      <c r="L176" s="218"/>
      <c r="M176" s="219"/>
      <c r="N176" s="220"/>
      <c r="O176" s="220"/>
      <c r="P176" s="221">
        <f>SUM(P177:P194)</f>
        <v>0</v>
      </c>
      <c r="Q176" s="220"/>
      <c r="R176" s="221">
        <f>SUM(R177:R194)</f>
        <v>0.23727600000000002</v>
      </c>
      <c r="S176" s="220"/>
      <c r="T176" s="222">
        <f>SUM(T177:T194)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81</v>
      </c>
      <c r="AT176" s="224" t="s">
        <v>73</v>
      </c>
      <c r="AU176" s="224" t="s">
        <v>79</v>
      </c>
      <c r="AY176" s="223" t="s">
        <v>118</v>
      </c>
      <c r="BK176" s="225">
        <f>SUM(BK177:BK194)</f>
        <v>0</v>
      </c>
    </row>
    <row r="177" s="2" customFormat="1" ht="21.75" customHeight="1">
      <c r="A177" s="37"/>
      <c r="B177" s="38"/>
      <c r="C177" s="228" t="s">
        <v>218</v>
      </c>
      <c r="D177" s="228" t="s">
        <v>121</v>
      </c>
      <c r="E177" s="229" t="s">
        <v>219</v>
      </c>
      <c r="F177" s="230" t="s">
        <v>220</v>
      </c>
      <c r="G177" s="231" t="s">
        <v>124</v>
      </c>
      <c r="H177" s="232">
        <v>10.800000000000001</v>
      </c>
      <c r="I177" s="233"/>
      <c r="J177" s="234">
        <f>ROUND(I177*H177,2)</f>
        <v>0</v>
      </c>
      <c r="K177" s="235"/>
      <c r="L177" s="43"/>
      <c r="M177" s="236" t="s">
        <v>1</v>
      </c>
      <c r="N177" s="237" t="s">
        <v>39</v>
      </c>
      <c r="O177" s="90"/>
      <c r="P177" s="238">
        <f>O177*H177</f>
        <v>0</v>
      </c>
      <c r="Q177" s="238">
        <v>0.0015</v>
      </c>
      <c r="R177" s="238">
        <f>Q177*H177</f>
        <v>0.016200000000000003</v>
      </c>
      <c r="S177" s="238">
        <v>0</v>
      </c>
      <c r="T177" s="23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0" t="s">
        <v>168</v>
      </c>
      <c r="AT177" s="240" t="s">
        <v>121</v>
      </c>
      <c r="AU177" s="240" t="s">
        <v>81</v>
      </c>
      <c r="AY177" s="16" t="s">
        <v>118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6" t="s">
        <v>79</v>
      </c>
      <c r="BK177" s="241">
        <f>ROUND(I177*H177,2)</f>
        <v>0</v>
      </c>
      <c r="BL177" s="16" t="s">
        <v>168</v>
      </c>
      <c r="BM177" s="240" t="s">
        <v>221</v>
      </c>
    </row>
    <row r="178" s="13" customFormat="1">
      <c r="A178" s="13"/>
      <c r="B178" s="242"/>
      <c r="C178" s="243"/>
      <c r="D178" s="244" t="s">
        <v>127</v>
      </c>
      <c r="E178" s="245" t="s">
        <v>1</v>
      </c>
      <c r="F178" s="246" t="s">
        <v>222</v>
      </c>
      <c r="G178" s="243"/>
      <c r="H178" s="247">
        <v>10.800000000000001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127</v>
      </c>
      <c r="AU178" s="253" t="s">
        <v>81</v>
      </c>
      <c r="AV178" s="13" t="s">
        <v>81</v>
      </c>
      <c r="AW178" s="13" t="s">
        <v>31</v>
      </c>
      <c r="AX178" s="13" t="s">
        <v>74</v>
      </c>
      <c r="AY178" s="253" t="s">
        <v>118</v>
      </c>
    </row>
    <row r="179" s="14" customFormat="1">
      <c r="A179" s="14"/>
      <c r="B179" s="254"/>
      <c r="C179" s="255"/>
      <c r="D179" s="244" t="s">
        <v>127</v>
      </c>
      <c r="E179" s="256" t="s">
        <v>1</v>
      </c>
      <c r="F179" s="257" t="s">
        <v>129</v>
      </c>
      <c r="G179" s="255"/>
      <c r="H179" s="258">
        <v>10.800000000000001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127</v>
      </c>
      <c r="AU179" s="264" t="s">
        <v>81</v>
      </c>
      <c r="AV179" s="14" t="s">
        <v>125</v>
      </c>
      <c r="AW179" s="14" t="s">
        <v>31</v>
      </c>
      <c r="AX179" s="14" t="s">
        <v>79</v>
      </c>
      <c r="AY179" s="264" t="s">
        <v>118</v>
      </c>
    </row>
    <row r="180" s="2" customFormat="1" ht="21.75" customHeight="1">
      <c r="A180" s="37"/>
      <c r="B180" s="38"/>
      <c r="C180" s="228" t="s">
        <v>223</v>
      </c>
      <c r="D180" s="228" t="s">
        <v>121</v>
      </c>
      <c r="E180" s="229" t="s">
        <v>224</v>
      </c>
      <c r="F180" s="230" t="s">
        <v>225</v>
      </c>
      <c r="G180" s="231" t="s">
        <v>124</v>
      </c>
      <c r="H180" s="232">
        <v>10.800000000000001</v>
      </c>
      <c r="I180" s="233"/>
      <c r="J180" s="234">
        <f>ROUND(I180*H180,2)</f>
        <v>0</v>
      </c>
      <c r="K180" s="235"/>
      <c r="L180" s="43"/>
      <c r="M180" s="236" t="s">
        <v>1</v>
      </c>
      <c r="N180" s="237" t="s">
        <v>39</v>
      </c>
      <c r="O180" s="90"/>
      <c r="P180" s="238">
        <f>O180*H180</f>
        <v>0</v>
      </c>
      <c r="Q180" s="238">
        <v>0.0053</v>
      </c>
      <c r="R180" s="238">
        <f>Q180*H180</f>
        <v>0.057240000000000006</v>
      </c>
      <c r="S180" s="238">
        <v>0</v>
      </c>
      <c r="T180" s="23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0" t="s">
        <v>168</v>
      </c>
      <c r="AT180" s="240" t="s">
        <v>121</v>
      </c>
      <c r="AU180" s="240" t="s">
        <v>81</v>
      </c>
      <c r="AY180" s="16" t="s">
        <v>118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6" t="s">
        <v>79</v>
      </c>
      <c r="BK180" s="241">
        <f>ROUND(I180*H180,2)</f>
        <v>0</v>
      </c>
      <c r="BL180" s="16" t="s">
        <v>168</v>
      </c>
      <c r="BM180" s="240" t="s">
        <v>226</v>
      </c>
    </row>
    <row r="181" s="13" customFormat="1">
      <c r="A181" s="13"/>
      <c r="B181" s="242"/>
      <c r="C181" s="243"/>
      <c r="D181" s="244" t="s">
        <v>127</v>
      </c>
      <c r="E181" s="245" t="s">
        <v>1</v>
      </c>
      <c r="F181" s="246" t="s">
        <v>227</v>
      </c>
      <c r="G181" s="243"/>
      <c r="H181" s="247">
        <v>10.800000000000001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127</v>
      </c>
      <c r="AU181" s="253" t="s">
        <v>81</v>
      </c>
      <c r="AV181" s="13" t="s">
        <v>81</v>
      </c>
      <c r="AW181" s="13" t="s">
        <v>31</v>
      </c>
      <c r="AX181" s="13" t="s">
        <v>74</v>
      </c>
      <c r="AY181" s="253" t="s">
        <v>118</v>
      </c>
    </row>
    <row r="182" s="14" customFormat="1">
      <c r="A182" s="14"/>
      <c r="B182" s="254"/>
      <c r="C182" s="255"/>
      <c r="D182" s="244" t="s">
        <v>127</v>
      </c>
      <c r="E182" s="256" t="s">
        <v>1</v>
      </c>
      <c r="F182" s="257" t="s">
        <v>129</v>
      </c>
      <c r="G182" s="255"/>
      <c r="H182" s="258">
        <v>10.800000000000001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127</v>
      </c>
      <c r="AU182" s="264" t="s">
        <v>81</v>
      </c>
      <c r="AV182" s="14" t="s">
        <v>125</v>
      </c>
      <c r="AW182" s="14" t="s">
        <v>31</v>
      </c>
      <c r="AX182" s="14" t="s">
        <v>79</v>
      </c>
      <c r="AY182" s="264" t="s">
        <v>118</v>
      </c>
    </row>
    <row r="183" s="2" customFormat="1" ht="16.5" customHeight="1">
      <c r="A183" s="37"/>
      <c r="B183" s="38"/>
      <c r="C183" s="266" t="s">
        <v>7</v>
      </c>
      <c r="D183" s="266" t="s">
        <v>228</v>
      </c>
      <c r="E183" s="267" t="s">
        <v>229</v>
      </c>
      <c r="F183" s="268" t="s">
        <v>230</v>
      </c>
      <c r="G183" s="269" t="s">
        <v>124</v>
      </c>
      <c r="H183" s="270">
        <v>11.880000000000001</v>
      </c>
      <c r="I183" s="271"/>
      <c r="J183" s="272">
        <f>ROUND(I183*H183,2)</f>
        <v>0</v>
      </c>
      <c r="K183" s="273"/>
      <c r="L183" s="274"/>
      <c r="M183" s="275" t="s">
        <v>1</v>
      </c>
      <c r="N183" s="276" t="s">
        <v>39</v>
      </c>
      <c r="O183" s="90"/>
      <c r="P183" s="238">
        <f>O183*H183</f>
        <v>0</v>
      </c>
      <c r="Q183" s="238">
        <v>0.0129</v>
      </c>
      <c r="R183" s="238">
        <f>Q183*H183</f>
        <v>0.153252</v>
      </c>
      <c r="S183" s="238">
        <v>0</v>
      </c>
      <c r="T183" s="23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0" t="s">
        <v>231</v>
      </c>
      <c r="AT183" s="240" t="s">
        <v>228</v>
      </c>
      <c r="AU183" s="240" t="s">
        <v>81</v>
      </c>
      <c r="AY183" s="16" t="s">
        <v>118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6" t="s">
        <v>79</v>
      </c>
      <c r="BK183" s="241">
        <f>ROUND(I183*H183,2)</f>
        <v>0</v>
      </c>
      <c r="BL183" s="16" t="s">
        <v>168</v>
      </c>
      <c r="BM183" s="240" t="s">
        <v>232</v>
      </c>
    </row>
    <row r="184" s="13" customFormat="1">
      <c r="A184" s="13"/>
      <c r="B184" s="242"/>
      <c r="C184" s="243"/>
      <c r="D184" s="244" t="s">
        <v>127</v>
      </c>
      <c r="E184" s="243"/>
      <c r="F184" s="246" t="s">
        <v>233</v>
      </c>
      <c r="G184" s="243"/>
      <c r="H184" s="247">
        <v>11.880000000000001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127</v>
      </c>
      <c r="AU184" s="253" t="s">
        <v>81</v>
      </c>
      <c r="AV184" s="13" t="s">
        <v>81</v>
      </c>
      <c r="AW184" s="13" t="s">
        <v>4</v>
      </c>
      <c r="AX184" s="13" t="s">
        <v>79</v>
      </c>
      <c r="AY184" s="253" t="s">
        <v>118</v>
      </c>
    </row>
    <row r="185" s="2" customFormat="1" ht="21.75" customHeight="1">
      <c r="A185" s="37"/>
      <c r="B185" s="38"/>
      <c r="C185" s="228" t="s">
        <v>234</v>
      </c>
      <c r="D185" s="228" t="s">
        <v>121</v>
      </c>
      <c r="E185" s="229" t="s">
        <v>235</v>
      </c>
      <c r="F185" s="230" t="s">
        <v>236</v>
      </c>
      <c r="G185" s="231" t="s">
        <v>124</v>
      </c>
      <c r="H185" s="232">
        <v>10.800000000000001</v>
      </c>
      <c r="I185" s="233"/>
      <c r="J185" s="234">
        <f>ROUND(I185*H185,2)</f>
        <v>0</v>
      </c>
      <c r="K185" s="235"/>
      <c r="L185" s="43"/>
      <c r="M185" s="236" t="s">
        <v>1</v>
      </c>
      <c r="N185" s="237" t="s">
        <v>39</v>
      </c>
      <c r="O185" s="90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0" t="s">
        <v>168</v>
      </c>
      <c r="AT185" s="240" t="s">
        <v>121</v>
      </c>
      <c r="AU185" s="240" t="s">
        <v>81</v>
      </c>
      <c r="AY185" s="16" t="s">
        <v>118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6" t="s">
        <v>79</v>
      </c>
      <c r="BK185" s="241">
        <f>ROUND(I185*H185,2)</f>
        <v>0</v>
      </c>
      <c r="BL185" s="16" t="s">
        <v>168</v>
      </c>
      <c r="BM185" s="240" t="s">
        <v>237</v>
      </c>
    </row>
    <row r="186" s="13" customFormat="1">
      <c r="A186" s="13"/>
      <c r="B186" s="242"/>
      <c r="C186" s="243"/>
      <c r="D186" s="244" t="s">
        <v>127</v>
      </c>
      <c r="E186" s="245" t="s">
        <v>1</v>
      </c>
      <c r="F186" s="246" t="s">
        <v>227</v>
      </c>
      <c r="G186" s="243"/>
      <c r="H186" s="247">
        <v>10.800000000000001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127</v>
      </c>
      <c r="AU186" s="253" t="s">
        <v>81</v>
      </c>
      <c r="AV186" s="13" t="s">
        <v>81</v>
      </c>
      <c r="AW186" s="13" t="s">
        <v>31</v>
      </c>
      <c r="AX186" s="13" t="s">
        <v>74</v>
      </c>
      <c r="AY186" s="253" t="s">
        <v>118</v>
      </c>
    </row>
    <row r="187" s="14" customFormat="1">
      <c r="A187" s="14"/>
      <c r="B187" s="254"/>
      <c r="C187" s="255"/>
      <c r="D187" s="244" t="s">
        <v>127</v>
      </c>
      <c r="E187" s="256" t="s">
        <v>1</v>
      </c>
      <c r="F187" s="257" t="s">
        <v>129</v>
      </c>
      <c r="G187" s="255"/>
      <c r="H187" s="258">
        <v>10.800000000000001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127</v>
      </c>
      <c r="AU187" s="264" t="s">
        <v>81</v>
      </c>
      <c r="AV187" s="14" t="s">
        <v>125</v>
      </c>
      <c r="AW187" s="14" t="s">
        <v>31</v>
      </c>
      <c r="AX187" s="14" t="s">
        <v>79</v>
      </c>
      <c r="AY187" s="264" t="s">
        <v>118</v>
      </c>
    </row>
    <row r="188" s="2" customFormat="1" ht="21.75" customHeight="1">
      <c r="A188" s="37"/>
      <c r="B188" s="38"/>
      <c r="C188" s="228" t="s">
        <v>238</v>
      </c>
      <c r="D188" s="228" t="s">
        <v>121</v>
      </c>
      <c r="E188" s="229" t="s">
        <v>239</v>
      </c>
      <c r="F188" s="230" t="s">
        <v>240</v>
      </c>
      <c r="G188" s="231" t="s">
        <v>124</v>
      </c>
      <c r="H188" s="232">
        <v>10.800000000000001</v>
      </c>
      <c r="I188" s="233"/>
      <c r="J188" s="234">
        <f>ROUND(I188*H188,2)</f>
        <v>0</v>
      </c>
      <c r="K188" s="235"/>
      <c r="L188" s="43"/>
      <c r="M188" s="236" t="s">
        <v>1</v>
      </c>
      <c r="N188" s="237" t="s">
        <v>39</v>
      </c>
      <c r="O188" s="90"/>
      <c r="P188" s="238">
        <f>O188*H188</f>
        <v>0</v>
      </c>
      <c r="Q188" s="238">
        <v>0.00093000000000000005</v>
      </c>
      <c r="R188" s="238">
        <f>Q188*H188</f>
        <v>0.010044000000000001</v>
      </c>
      <c r="S188" s="238">
        <v>0</v>
      </c>
      <c r="T188" s="23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0" t="s">
        <v>168</v>
      </c>
      <c r="AT188" s="240" t="s">
        <v>121</v>
      </c>
      <c r="AU188" s="240" t="s">
        <v>81</v>
      </c>
      <c r="AY188" s="16" t="s">
        <v>118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6" t="s">
        <v>79</v>
      </c>
      <c r="BK188" s="241">
        <f>ROUND(I188*H188,2)</f>
        <v>0</v>
      </c>
      <c r="BL188" s="16" t="s">
        <v>168</v>
      </c>
      <c r="BM188" s="240" t="s">
        <v>241</v>
      </c>
    </row>
    <row r="189" s="13" customFormat="1">
      <c r="A189" s="13"/>
      <c r="B189" s="242"/>
      <c r="C189" s="243"/>
      <c r="D189" s="244" t="s">
        <v>127</v>
      </c>
      <c r="E189" s="245" t="s">
        <v>1</v>
      </c>
      <c r="F189" s="246" t="s">
        <v>227</v>
      </c>
      <c r="G189" s="243"/>
      <c r="H189" s="247">
        <v>10.800000000000001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127</v>
      </c>
      <c r="AU189" s="253" t="s">
        <v>81</v>
      </c>
      <c r="AV189" s="13" t="s">
        <v>81</v>
      </c>
      <c r="AW189" s="13" t="s">
        <v>31</v>
      </c>
      <c r="AX189" s="13" t="s">
        <v>74</v>
      </c>
      <c r="AY189" s="253" t="s">
        <v>118</v>
      </c>
    </row>
    <row r="190" s="14" customFormat="1">
      <c r="A190" s="14"/>
      <c r="B190" s="254"/>
      <c r="C190" s="255"/>
      <c r="D190" s="244" t="s">
        <v>127</v>
      </c>
      <c r="E190" s="256" t="s">
        <v>1</v>
      </c>
      <c r="F190" s="257" t="s">
        <v>129</v>
      </c>
      <c r="G190" s="255"/>
      <c r="H190" s="258">
        <v>10.800000000000001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127</v>
      </c>
      <c r="AU190" s="264" t="s">
        <v>81</v>
      </c>
      <c r="AV190" s="14" t="s">
        <v>125</v>
      </c>
      <c r="AW190" s="14" t="s">
        <v>31</v>
      </c>
      <c r="AX190" s="14" t="s">
        <v>79</v>
      </c>
      <c r="AY190" s="264" t="s">
        <v>118</v>
      </c>
    </row>
    <row r="191" s="2" customFormat="1" ht="16.5" customHeight="1">
      <c r="A191" s="37"/>
      <c r="B191" s="38"/>
      <c r="C191" s="228" t="s">
        <v>242</v>
      </c>
      <c r="D191" s="228" t="s">
        <v>121</v>
      </c>
      <c r="E191" s="229" t="s">
        <v>243</v>
      </c>
      <c r="F191" s="230" t="s">
        <v>244</v>
      </c>
      <c r="G191" s="231" t="s">
        <v>124</v>
      </c>
      <c r="H191" s="232">
        <v>10.800000000000001</v>
      </c>
      <c r="I191" s="233"/>
      <c r="J191" s="234">
        <f>ROUND(I191*H191,2)</f>
        <v>0</v>
      </c>
      <c r="K191" s="235"/>
      <c r="L191" s="43"/>
      <c r="M191" s="236" t="s">
        <v>1</v>
      </c>
      <c r="N191" s="237" t="s">
        <v>39</v>
      </c>
      <c r="O191" s="90"/>
      <c r="P191" s="238">
        <f>O191*H191</f>
        <v>0</v>
      </c>
      <c r="Q191" s="238">
        <v>5.0000000000000002E-05</v>
      </c>
      <c r="R191" s="238">
        <f>Q191*H191</f>
        <v>0.00054000000000000012</v>
      </c>
      <c r="S191" s="238">
        <v>0</v>
      </c>
      <c r="T191" s="23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0" t="s">
        <v>168</v>
      </c>
      <c r="AT191" s="240" t="s">
        <v>121</v>
      </c>
      <c r="AU191" s="240" t="s">
        <v>81</v>
      </c>
      <c r="AY191" s="16" t="s">
        <v>118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6" t="s">
        <v>79</v>
      </c>
      <c r="BK191" s="241">
        <f>ROUND(I191*H191,2)</f>
        <v>0</v>
      </c>
      <c r="BL191" s="16" t="s">
        <v>168</v>
      </c>
      <c r="BM191" s="240" t="s">
        <v>245</v>
      </c>
    </row>
    <row r="192" s="13" customFormat="1">
      <c r="A192" s="13"/>
      <c r="B192" s="242"/>
      <c r="C192" s="243"/>
      <c r="D192" s="244" t="s">
        <v>127</v>
      </c>
      <c r="E192" s="245" t="s">
        <v>1</v>
      </c>
      <c r="F192" s="246" t="s">
        <v>227</v>
      </c>
      <c r="G192" s="243"/>
      <c r="H192" s="247">
        <v>10.800000000000001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127</v>
      </c>
      <c r="AU192" s="253" t="s">
        <v>81</v>
      </c>
      <c r="AV192" s="13" t="s">
        <v>81</v>
      </c>
      <c r="AW192" s="13" t="s">
        <v>31</v>
      </c>
      <c r="AX192" s="13" t="s">
        <v>74</v>
      </c>
      <c r="AY192" s="253" t="s">
        <v>118</v>
      </c>
    </row>
    <row r="193" s="14" customFormat="1">
      <c r="A193" s="14"/>
      <c r="B193" s="254"/>
      <c r="C193" s="255"/>
      <c r="D193" s="244" t="s">
        <v>127</v>
      </c>
      <c r="E193" s="256" t="s">
        <v>1</v>
      </c>
      <c r="F193" s="257" t="s">
        <v>129</v>
      </c>
      <c r="G193" s="255"/>
      <c r="H193" s="258">
        <v>10.800000000000001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127</v>
      </c>
      <c r="AU193" s="264" t="s">
        <v>81</v>
      </c>
      <c r="AV193" s="14" t="s">
        <v>125</v>
      </c>
      <c r="AW193" s="14" t="s">
        <v>31</v>
      </c>
      <c r="AX193" s="14" t="s">
        <v>79</v>
      </c>
      <c r="AY193" s="264" t="s">
        <v>118</v>
      </c>
    </row>
    <row r="194" s="2" customFormat="1" ht="16.5" customHeight="1">
      <c r="A194" s="37"/>
      <c r="B194" s="38"/>
      <c r="C194" s="228" t="s">
        <v>246</v>
      </c>
      <c r="D194" s="228" t="s">
        <v>121</v>
      </c>
      <c r="E194" s="229" t="s">
        <v>247</v>
      </c>
      <c r="F194" s="230" t="s">
        <v>172</v>
      </c>
      <c r="G194" s="231" t="s">
        <v>173</v>
      </c>
      <c r="H194" s="265"/>
      <c r="I194" s="233"/>
      <c r="J194" s="234">
        <f>ROUND(I194*H194,2)</f>
        <v>0</v>
      </c>
      <c r="K194" s="235"/>
      <c r="L194" s="43"/>
      <c r="M194" s="236" t="s">
        <v>1</v>
      </c>
      <c r="N194" s="237" t="s">
        <v>39</v>
      </c>
      <c r="O194" s="90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0" t="s">
        <v>168</v>
      </c>
      <c r="AT194" s="240" t="s">
        <v>121</v>
      </c>
      <c r="AU194" s="240" t="s">
        <v>81</v>
      </c>
      <c r="AY194" s="16" t="s">
        <v>118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6" t="s">
        <v>79</v>
      </c>
      <c r="BK194" s="241">
        <f>ROUND(I194*H194,2)</f>
        <v>0</v>
      </c>
      <c r="BL194" s="16" t="s">
        <v>168</v>
      </c>
      <c r="BM194" s="240" t="s">
        <v>248</v>
      </c>
    </row>
    <row r="195" s="12" customFormat="1" ht="22.8" customHeight="1">
      <c r="A195" s="12"/>
      <c r="B195" s="212"/>
      <c r="C195" s="213"/>
      <c r="D195" s="214" t="s">
        <v>73</v>
      </c>
      <c r="E195" s="226" t="s">
        <v>249</v>
      </c>
      <c r="F195" s="226" t="s">
        <v>250</v>
      </c>
      <c r="G195" s="213"/>
      <c r="H195" s="213"/>
      <c r="I195" s="216"/>
      <c r="J195" s="227">
        <f>BK195</f>
        <v>0</v>
      </c>
      <c r="K195" s="213"/>
      <c r="L195" s="218"/>
      <c r="M195" s="219"/>
      <c r="N195" s="220"/>
      <c r="O195" s="220"/>
      <c r="P195" s="221">
        <f>SUM(P196:P198)</f>
        <v>0</v>
      </c>
      <c r="Q195" s="220"/>
      <c r="R195" s="221">
        <f>SUM(R196:R198)</f>
        <v>0</v>
      </c>
      <c r="S195" s="220"/>
      <c r="T195" s="222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81</v>
      </c>
      <c r="AT195" s="224" t="s">
        <v>73</v>
      </c>
      <c r="AU195" s="224" t="s">
        <v>79</v>
      </c>
      <c r="AY195" s="223" t="s">
        <v>118</v>
      </c>
      <c r="BK195" s="225">
        <f>SUM(BK196:BK198)</f>
        <v>0</v>
      </c>
    </row>
    <row r="196" s="2" customFormat="1" ht="16.5" customHeight="1">
      <c r="A196" s="37"/>
      <c r="B196" s="38"/>
      <c r="C196" s="228" t="s">
        <v>251</v>
      </c>
      <c r="D196" s="228" t="s">
        <v>121</v>
      </c>
      <c r="E196" s="229" t="s">
        <v>252</v>
      </c>
      <c r="F196" s="230" t="s">
        <v>253</v>
      </c>
      <c r="G196" s="231" t="s">
        <v>124</v>
      </c>
      <c r="H196" s="232">
        <v>80</v>
      </c>
      <c r="I196" s="233"/>
      <c r="J196" s="234">
        <f>ROUND(I196*H196,2)</f>
        <v>0</v>
      </c>
      <c r="K196" s="235"/>
      <c r="L196" s="43"/>
      <c r="M196" s="236" t="s">
        <v>1</v>
      </c>
      <c r="N196" s="237" t="s">
        <v>39</v>
      </c>
      <c r="O196" s="90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0" t="s">
        <v>168</v>
      </c>
      <c r="AT196" s="240" t="s">
        <v>121</v>
      </c>
      <c r="AU196" s="240" t="s">
        <v>81</v>
      </c>
      <c r="AY196" s="16" t="s">
        <v>118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6" t="s">
        <v>79</v>
      </c>
      <c r="BK196" s="241">
        <f>ROUND(I196*H196,2)</f>
        <v>0</v>
      </c>
      <c r="BL196" s="16" t="s">
        <v>168</v>
      </c>
      <c r="BM196" s="240" t="s">
        <v>254</v>
      </c>
    </row>
    <row r="197" s="13" customFormat="1">
      <c r="A197" s="13"/>
      <c r="B197" s="242"/>
      <c r="C197" s="243"/>
      <c r="D197" s="244" t="s">
        <v>127</v>
      </c>
      <c r="E197" s="245" t="s">
        <v>1</v>
      </c>
      <c r="F197" s="246" t="s">
        <v>255</v>
      </c>
      <c r="G197" s="243"/>
      <c r="H197" s="247">
        <v>80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127</v>
      </c>
      <c r="AU197" s="253" t="s">
        <v>81</v>
      </c>
      <c r="AV197" s="13" t="s">
        <v>81</v>
      </c>
      <c r="AW197" s="13" t="s">
        <v>31</v>
      </c>
      <c r="AX197" s="13" t="s">
        <v>74</v>
      </c>
      <c r="AY197" s="253" t="s">
        <v>118</v>
      </c>
    </row>
    <row r="198" s="14" customFormat="1">
      <c r="A198" s="14"/>
      <c r="B198" s="254"/>
      <c r="C198" s="255"/>
      <c r="D198" s="244" t="s">
        <v>127</v>
      </c>
      <c r="E198" s="256" t="s">
        <v>1</v>
      </c>
      <c r="F198" s="257" t="s">
        <v>129</v>
      </c>
      <c r="G198" s="255"/>
      <c r="H198" s="258">
        <v>80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127</v>
      </c>
      <c r="AU198" s="264" t="s">
        <v>81</v>
      </c>
      <c r="AV198" s="14" t="s">
        <v>125</v>
      </c>
      <c r="AW198" s="14" t="s">
        <v>31</v>
      </c>
      <c r="AX198" s="14" t="s">
        <v>79</v>
      </c>
      <c r="AY198" s="264" t="s">
        <v>118</v>
      </c>
    </row>
    <row r="199" s="12" customFormat="1" ht="25.92" customHeight="1">
      <c r="A199" s="12"/>
      <c r="B199" s="212"/>
      <c r="C199" s="213"/>
      <c r="D199" s="214" t="s">
        <v>73</v>
      </c>
      <c r="E199" s="215" t="s">
        <v>256</v>
      </c>
      <c r="F199" s="215" t="s">
        <v>257</v>
      </c>
      <c r="G199" s="213"/>
      <c r="H199" s="213"/>
      <c r="I199" s="216"/>
      <c r="J199" s="217">
        <f>BK199</f>
        <v>0</v>
      </c>
      <c r="K199" s="213"/>
      <c r="L199" s="218"/>
      <c r="M199" s="219"/>
      <c r="N199" s="220"/>
      <c r="O199" s="220"/>
      <c r="P199" s="221">
        <f>P200+P202+P204+P207</f>
        <v>0</v>
      </c>
      <c r="Q199" s="220"/>
      <c r="R199" s="221">
        <f>R200+R202+R204+R207</f>
        <v>0</v>
      </c>
      <c r="S199" s="220"/>
      <c r="T199" s="222">
        <f>T200+T202+T204+T207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128</v>
      </c>
      <c r="AT199" s="224" t="s">
        <v>73</v>
      </c>
      <c r="AU199" s="224" t="s">
        <v>74</v>
      </c>
      <c r="AY199" s="223" t="s">
        <v>118</v>
      </c>
      <c r="BK199" s="225">
        <f>BK200+BK202+BK204+BK207</f>
        <v>0</v>
      </c>
    </row>
    <row r="200" s="12" customFormat="1" ht="22.8" customHeight="1">
      <c r="A200" s="12"/>
      <c r="B200" s="212"/>
      <c r="C200" s="213"/>
      <c r="D200" s="214" t="s">
        <v>73</v>
      </c>
      <c r="E200" s="226" t="s">
        <v>258</v>
      </c>
      <c r="F200" s="226" t="s">
        <v>259</v>
      </c>
      <c r="G200" s="213"/>
      <c r="H200" s="213"/>
      <c r="I200" s="216"/>
      <c r="J200" s="227">
        <f>BK200</f>
        <v>0</v>
      </c>
      <c r="K200" s="213"/>
      <c r="L200" s="218"/>
      <c r="M200" s="219"/>
      <c r="N200" s="220"/>
      <c r="O200" s="220"/>
      <c r="P200" s="221">
        <f>P201</f>
        <v>0</v>
      </c>
      <c r="Q200" s="220"/>
      <c r="R200" s="221">
        <f>R201</f>
        <v>0</v>
      </c>
      <c r="S200" s="220"/>
      <c r="T200" s="222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3" t="s">
        <v>128</v>
      </c>
      <c r="AT200" s="224" t="s">
        <v>73</v>
      </c>
      <c r="AU200" s="224" t="s">
        <v>79</v>
      </c>
      <c r="AY200" s="223" t="s">
        <v>118</v>
      </c>
      <c r="BK200" s="225">
        <f>BK201</f>
        <v>0</v>
      </c>
    </row>
    <row r="201" s="2" customFormat="1" ht="16.5" customHeight="1">
      <c r="A201" s="37"/>
      <c r="B201" s="38"/>
      <c r="C201" s="228" t="s">
        <v>260</v>
      </c>
      <c r="D201" s="228" t="s">
        <v>121</v>
      </c>
      <c r="E201" s="229" t="s">
        <v>261</v>
      </c>
      <c r="F201" s="230" t="s">
        <v>262</v>
      </c>
      <c r="G201" s="231" t="s">
        <v>263</v>
      </c>
      <c r="H201" s="232">
        <v>3025.3440000000001</v>
      </c>
      <c r="I201" s="233"/>
      <c r="J201" s="234">
        <f>ROUND(I201*H201,2)</f>
        <v>0</v>
      </c>
      <c r="K201" s="235"/>
      <c r="L201" s="43"/>
      <c r="M201" s="236" t="s">
        <v>1</v>
      </c>
      <c r="N201" s="237" t="s">
        <v>39</v>
      </c>
      <c r="O201" s="90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0" t="s">
        <v>264</v>
      </c>
      <c r="AT201" s="240" t="s">
        <v>121</v>
      </c>
      <c r="AU201" s="240" t="s">
        <v>81</v>
      </c>
      <c r="AY201" s="16" t="s">
        <v>118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6" t="s">
        <v>79</v>
      </c>
      <c r="BK201" s="241">
        <f>ROUND(I201*H201,2)</f>
        <v>0</v>
      </c>
      <c r="BL201" s="16" t="s">
        <v>264</v>
      </c>
      <c r="BM201" s="240" t="s">
        <v>265</v>
      </c>
    </row>
    <row r="202" s="12" customFormat="1" ht="22.8" customHeight="1">
      <c r="A202" s="12"/>
      <c r="B202" s="212"/>
      <c r="C202" s="213"/>
      <c r="D202" s="214" t="s">
        <v>73</v>
      </c>
      <c r="E202" s="226" t="s">
        <v>266</v>
      </c>
      <c r="F202" s="226" t="s">
        <v>267</v>
      </c>
      <c r="G202" s="213"/>
      <c r="H202" s="213"/>
      <c r="I202" s="216"/>
      <c r="J202" s="227">
        <f>BK202</f>
        <v>0</v>
      </c>
      <c r="K202" s="213"/>
      <c r="L202" s="218"/>
      <c r="M202" s="219"/>
      <c r="N202" s="220"/>
      <c r="O202" s="220"/>
      <c r="P202" s="221">
        <f>P203</f>
        <v>0</v>
      </c>
      <c r="Q202" s="220"/>
      <c r="R202" s="221">
        <f>R203</f>
        <v>0</v>
      </c>
      <c r="S202" s="220"/>
      <c r="T202" s="222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3" t="s">
        <v>128</v>
      </c>
      <c r="AT202" s="224" t="s">
        <v>73</v>
      </c>
      <c r="AU202" s="224" t="s">
        <v>79</v>
      </c>
      <c r="AY202" s="223" t="s">
        <v>118</v>
      </c>
      <c r="BK202" s="225">
        <f>BK203</f>
        <v>0</v>
      </c>
    </row>
    <row r="203" s="2" customFormat="1" ht="16.5" customHeight="1">
      <c r="A203" s="37"/>
      <c r="B203" s="38"/>
      <c r="C203" s="228" t="s">
        <v>268</v>
      </c>
      <c r="D203" s="228" t="s">
        <v>121</v>
      </c>
      <c r="E203" s="229" t="s">
        <v>269</v>
      </c>
      <c r="F203" s="230" t="s">
        <v>270</v>
      </c>
      <c r="G203" s="231" t="s">
        <v>263</v>
      </c>
      <c r="H203" s="232">
        <v>3025.3440000000001</v>
      </c>
      <c r="I203" s="233"/>
      <c r="J203" s="234">
        <f>ROUND(I203*H203,2)</f>
        <v>0</v>
      </c>
      <c r="K203" s="235"/>
      <c r="L203" s="43"/>
      <c r="M203" s="236" t="s">
        <v>1</v>
      </c>
      <c r="N203" s="237" t="s">
        <v>39</v>
      </c>
      <c r="O203" s="90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0" t="s">
        <v>264</v>
      </c>
      <c r="AT203" s="240" t="s">
        <v>121</v>
      </c>
      <c r="AU203" s="240" t="s">
        <v>81</v>
      </c>
      <c r="AY203" s="16" t="s">
        <v>118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6" t="s">
        <v>79</v>
      </c>
      <c r="BK203" s="241">
        <f>ROUND(I203*H203,2)</f>
        <v>0</v>
      </c>
      <c r="BL203" s="16" t="s">
        <v>264</v>
      </c>
      <c r="BM203" s="240" t="s">
        <v>271</v>
      </c>
    </row>
    <row r="204" s="12" customFormat="1" ht="22.8" customHeight="1">
      <c r="A204" s="12"/>
      <c r="B204" s="212"/>
      <c r="C204" s="213"/>
      <c r="D204" s="214" t="s">
        <v>73</v>
      </c>
      <c r="E204" s="226" t="s">
        <v>272</v>
      </c>
      <c r="F204" s="226" t="s">
        <v>273</v>
      </c>
      <c r="G204" s="213"/>
      <c r="H204" s="213"/>
      <c r="I204" s="216"/>
      <c r="J204" s="227">
        <f>BK204</f>
        <v>0</v>
      </c>
      <c r="K204" s="213"/>
      <c r="L204" s="218"/>
      <c r="M204" s="219"/>
      <c r="N204" s="220"/>
      <c r="O204" s="220"/>
      <c r="P204" s="221">
        <f>SUM(P205:P206)</f>
        <v>0</v>
      </c>
      <c r="Q204" s="220"/>
      <c r="R204" s="221">
        <f>SUM(R205:R206)</f>
        <v>0</v>
      </c>
      <c r="S204" s="220"/>
      <c r="T204" s="222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3" t="s">
        <v>128</v>
      </c>
      <c r="AT204" s="224" t="s">
        <v>73</v>
      </c>
      <c r="AU204" s="224" t="s">
        <v>79</v>
      </c>
      <c r="AY204" s="223" t="s">
        <v>118</v>
      </c>
      <c r="BK204" s="225">
        <f>SUM(BK205:BK206)</f>
        <v>0</v>
      </c>
    </row>
    <row r="205" s="2" customFormat="1" ht="16.5" customHeight="1">
      <c r="A205" s="37"/>
      <c r="B205" s="38"/>
      <c r="C205" s="228" t="s">
        <v>274</v>
      </c>
      <c r="D205" s="228" t="s">
        <v>121</v>
      </c>
      <c r="E205" s="229" t="s">
        <v>275</v>
      </c>
      <c r="F205" s="230" t="s">
        <v>276</v>
      </c>
      <c r="G205" s="231" t="s">
        <v>263</v>
      </c>
      <c r="H205" s="232">
        <v>3025.3440000000001</v>
      </c>
      <c r="I205" s="233"/>
      <c r="J205" s="234">
        <f>ROUND(I205*H205,2)</f>
        <v>0</v>
      </c>
      <c r="K205" s="235"/>
      <c r="L205" s="43"/>
      <c r="M205" s="236" t="s">
        <v>1</v>
      </c>
      <c r="N205" s="237" t="s">
        <v>39</v>
      </c>
      <c r="O205" s="90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0" t="s">
        <v>264</v>
      </c>
      <c r="AT205" s="240" t="s">
        <v>121</v>
      </c>
      <c r="AU205" s="240" t="s">
        <v>81</v>
      </c>
      <c r="AY205" s="16" t="s">
        <v>118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6" t="s">
        <v>79</v>
      </c>
      <c r="BK205" s="241">
        <f>ROUND(I205*H205,2)</f>
        <v>0</v>
      </c>
      <c r="BL205" s="16" t="s">
        <v>264</v>
      </c>
      <c r="BM205" s="240" t="s">
        <v>277</v>
      </c>
    </row>
    <row r="206" s="2" customFormat="1" ht="16.5" customHeight="1">
      <c r="A206" s="37"/>
      <c r="B206" s="38"/>
      <c r="C206" s="228" t="s">
        <v>278</v>
      </c>
      <c r="D206" s="228" t="s">
        <v>121</v>
      </c>
      <c r="E206" s="229" t="s">
        <v>279</v>
      </c>
      <c r="F206" s="230" t="s">
        <v>280</v>
      </c>
      <c r="G206" s="231" t="s">
        <v>263</v>
      </c>
      <c r="H206" s="232">
        <v>3025.3440000000001</v>
      </c>
      <c r="I206" s="233"/>
      <c r="J206" s="234">
        <f>ROUND(I206*H206,2)</f>
        <v>0</v>
      </c>
      <c r="K206" s="235"/>
      <c r="L206" s="43"/>
      <c r="M206" s="236" t="s">
        <v>1</v>
      </c>
      <c r="N206" s="237" t="s">
        <v>39</v>
      </c>
      <c r="O206" s="90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0" t="s">
        <v>264</v>
      </c>
      <c r="AT206" s="240" t="s">
        <v>121</v>
      </c>
      <c r="AU206" s="240" t="s">
        <v>81</v>
      </c>
      <c r="AY206" s="16" t="s">
        <v>118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6" t="s">
        <v>79</v>
      </c>
      <c r="BK206" s="241">
        <f>ROUND(I206*H206,2)</f>
        <v>0</v>
      </c>
      <c r="BL206" s="16" t="s">
        <v>264</v>
      </c>
      <c r="BM206" s="240" t="s">
        <v>281</v>
      </c>
    </row>
    <row r="207" s="12" customFormat="1" ht="22.8" customHeight="1">
      <c r="A207" s="12"/>
      <c r="B207" s="212"/>
      <c r="C207" s="213"/>
      <c r="D207" s="214" t="s">
        <v>73</v>
      </c>
      <c r="E207" s="226" t="s">
        <v>282</v>
      </c>
      <c r="F207" s="226" t="s">
        <v>283</v>
      </c>
      <c r="G207" s="213"/>
      <c r="H207" s="213"/>
      <c r="I207" s="216"/>
      <c r="J207" s="227">
        <f>BK207</f>
        <v>0</v>
      </c>
      <c r="K207" s="213"/>
      <c r="L207" s="218"/>
      <c r="M207" s="219"/>
      <c r="N207" s="220"/>
      <c r="O207" s="220"/>
      <c r="P207" s="221">
        <f>P208</f>
        <v>0</v>
      </c>
      <c r="Q207" s="220"/>
      <c r="R207" s="221">
        <f>R208</f>
        <v>0</v>
      </c>
      <c r="S207" s="220"/>
      <c r="T207" s="222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3" t="s">
        <v>128</v>
      </c>
      <c r="AT207" s="224" t="s">
        <v>73</v>
      </c>
      <c r="AU207" s="224" t="s">
        <v>79</v>
      </c>
      <c r="AY207" s="223" t="s">
        <v>118</v>
      </c>
      <c r="BK207" s="225">
        <f>BK208</f>
        <v>0</v>
      </c>
    </row>
    <row r="208" s="2" customFormat="1" ht="16.5" customHeight="1">
      <c r="A208" s="37"/>
      <c r="B208" s="38"/>
      <c r="C208" s="228" t="s">
        <v>284</v>
      </c>
      <c r="D208" s="228" t="s">
        <v>121</v>
      </c>
      <c r="E208" s="229" t="s">
        <v>285</v>
      </c>
      <c r="F208" s="230" t="s">
        <v>286</v>
      </c>
      <c r="G208" s="231" t="s">
        <v>263</v>
      </c>
      <c r="H208" s="232">
        <v>3025.3440000000001</v>
      </c>
      <c r="I208" s="233"/>
      <c r="J208" s="234">
        <f>ROUND(I208*H208,2)</f>
        <v>0</v>
      </c>
      <c r="K208" s="235"/>
      <c r="L208" s="43"/>
      <c r="M208" s="277" t="s">
        <v>1</v>
      </c>
      <c r="N208" s="278" t="s">
        <v>39</v>
      </c>
      <c r="O208" s="279"/>
      <c r="P208" s="280">
        <f>O208*H208</f>
        <v>0</v>
      </c>
      <c r="Q208" s="280">
        <v>0</v>
      </c>
      <c r="R208" s="280">
        <f>Q208*H208</f>
        <v>0</v>
      </c>
      <c r="S208" s="280">
        <v>0</v>
      </c>
      <c r="T208" s="2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0" t="s">
        <v>264</v>
      </c>
      <c r="AT208" s="240" t="s">
        <v>121</v>
      </c>
      <c r="AU208" s="240" t="s">
        <v>81</v>
      </c>
      <c r="AY208" s="16" t="s">
        <v>118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6" t="s">
        <v>79</v>
      </c>
      <c r="BK208" s="241">
        <f>ROUND(I208*H208,2)</f>
        <v>0</v>
      </c>
      <c r="BL208" s="16" t="s">
        <v>264</v>
      </c>
      <c r="BM208" s="240" t="s">
        <v>287</v>
      </c>
    </row>
    <row r="209" s="2" customFormat="1" ht="6.96" customHeight="1">
      <c r="A209" s="37"/>
      <c r="B209" s="65"/>
      <c r="C209" s="66"/>
      <c r="D209" s="66"/>
      <c r="E209" s="66"/>
      <c r="F209" s="66"/>
      <c r="G209" s="66"/>
      <c r="H209" s="66"/>
      <c r="I209" s="176"/>
      <c r="J209" s="66"/>
      <c r="K209" s="66"/>
      <c r="L209" s="43"/>
      <c r="M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</row>
  </sheetData>
  <sheetProtection sheet="1" autoFilter="0" formatColumns="0" formatRows="0" objects="1" scenarios="1" spinCount="100000" saltValue="KfmHSdRJ9c5X4RzqKUplldjyv9jdPIY4jpSLUIoMm7EZu0BTri9/ijyjh2x3dtoTA7HoXxknAvPs3VviIUjN0w==" hashValue="ya5iAII60TVIhIHyownGHsNz5TEky7NEUctfyBaJPSQINH/MA9HZmd2lAh56hOeuF7HhPN4QRh/mLK/vc0FSlg==" algorithmName="SHA-512" password="CC35"/>
  <autoFilter ref="C126:K208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Jana-PC\Jana</dc:creator>
  <cp:lastModifiedBy>Jana-PC\Jana</cp:lastModifiedBy>
  <dcterms:created xsi:type="dcterms:W3CDTF">2021-08-03T07:41:42Z</dcterms:created>
  <dcterms:modified xsi:type="dcterms:W3CDTF">2021-08-03T07:41:46Z</dcterms:modified>
</cp:coreProperties>
</file>